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5"/>
  <workbookPr/>
  <mc:AlternateContent xmlns:mc="http://schemas.openxmlformats.org/markup-compatibility/2006">
    <mc:Choice Requires="x15">
      <x15ac:absPath xmlns:x15ac="http://schemas.microsoft.com/office/spreadsheetml/2010/11/ac" url="D:\Magda\2026\Zapytania ofertowe\ZP.271.17.2026_Materiały zużywalne - edukacja dla przyszłości\dokumenty na Bazę Konkurencyjności\"/>
    </mc:Choice>
  </mc:AlternateContent>
  <xr:revisionPtr revIDLastSave="0" documentId="13_ncr:1_{C974CD55-90B3-4BA6-9507-96EA8516E513}" xr6:coauthVersionLast="47" xr6:coauthVersionMax="47" xr10:uidLastSave="{00000000-0000-0000-0000-000000000000}"/>
  <bookViews>
    <workbookView xWindow="-120" yWindow="-120" windowWidth="29040" windowHeight="15840" tabRatio="855" activeTab="5" xr2:uid="{00000000-000D-0000-FFFF-FFFF00000000}"/>
  </bookViews>
  <sheets>
    <sheet name="Część 1 gry edukacyjne" sheetId="1" r:id="rId1"/>
    <sheet name="Część2tonery,sprzęt komputerowy" sheetId="2" r:id="rId2"/>
    <sheet name="Część 3 art. biurowe i szkolne" sheetId="3" r:id="rId3"/>
    <sheet name="Część 4 książki" sheetId="4" r:id="rId4"/>
    <sheet name="Część 5 pomoce dydaktyczne" sheetId="5" r:id="rId5"/>
    <sheet name="Część 6 tablice" sheetId="6" r:id="rId6"/>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7" i="6" l="1"/>
  <c r="J7" i="6" s="1"/>
  <c r="H7" i="6"/>
  <c r="D7" i="6"/>
  <c r="I6" i="6"/>
  <c r="J6" i="6" s="1"/>
  <c r="H6" i="6"/>
  <c r="D6" i="6"/>
  <c r="H5" i="6"/>
  <c r="D5" i="6"/>
  <c r="I5" i="6" s="1"/>
  <c r="J5" i="6" s="1"/>
  <c r="I4" i="6"/>
  <c r="J4" i="6" s="1"/>
  <c r="J112" i="3" s="1"/>
  <c r="H4" i="6"/>
  <c r="D4" i="6"/>
  <c r="I59" i="4"/>
  <c r="J59" i="4" s="1"/>
  <c r="H59" i="4"/>
  <c r="I58" i="4"/>
  <c r="J58" i="4" s="1"/>
  <c r="H58" i="4"/>
  <c r="I57" i="4"/>
  <c r="J57" i="4" s="1"/>
  <c r="H57" i="4"/>
  <c r="J56" i="4"/>
  <c r="I56" i="4"/>
  <c r="H56" i="4"/>
  <c r="I55" i="4"/>
  <c r="J55" i="4" s="1"/>
  <c r="H55" i="4"/>
  <c r="I54" i="4"/>
  <c r="J54" i="4" s="1"/>
  <c r="H54" i="4"/>
  <c r="I53" i="4"/>
  <c r="J53" i="4" s="1"/>
  <c r="H53" i="4"/>
  <c r="J52" i="4"/>
  <c r="I52" i="4"/>
  <c r="H52" i="4"/>
  <c r="I51" i="4"/>
  <c r="J51" i="4" s="1"/>
  <c r="H51" i="4"/>
  <c r="I50" i="4"/>
  <c r="J50" i="4" s="1"/>
  <c r="H50" i="4"/>
  <c r="I49" i="4"/>
  <c r="J49" i="4" s="1"/>
  <c r="H49" i="4"/>
  <c r="J48" i="4"/>
  <c r="I48" i="4"/>
  <c r="H48" i="4"/>
  <c r="I47" i="4"/>
  <c r="J47" i="4" s="1"/>
  <c r="H47" i="4"/>
  <c r="I46" i="4"/>
  <c r="J46" i="4" s="1"/>
  <c r="H46" i="4"/>
  <c r="I45" i="4"/>
  <c r="J45" i="4" s="1"/>
  <c r="H45" i="4"/>
  <c r="J44" i="4"/>
  <c r="I44" i="4"/>
  <c r="H44" i="4"/>
  <c r="I43" i="4"/>
  <c r="J43" i="4" s="1"/>
  <c r="H43" i="4"/>
  <c r="I42" i="4"/>
  <c r="J42" i="4" s="1"/>
  <c r="H42" i="4"/>
  <c r="I41" i="4"/>
  <c r="J41" i="4" s="1"/>
  <c r="H41" i="4"/>
  <c r="J40" i="4"/>
  <c r="I40" i="4"/>
  <c r="H40" i="4"/>
  <c r="I39" i="4"/>
  <c r="J39" i="4" s="1"/>
  <c r="H39" i="4"/>
  <c r="I38" i="4"/>
  <c r="J38" i="4" s="1"/>
  <c r="H38" i="4"/>
  <c r="I37" i="4"/>
  <c r="J37" i="4" s="1"/>
  <c r="H37" i="4"/>
  <c r="J36" i="4"/>
  <c r="I36" i="4"/>
  <c r="H36" i="4"/>
  <c r="I35" i="4"/>
  <c r="J35" i="4" s="1"/>
  <c r="H35" i="4"/>
  <c r="I34" i="4"/>
  <c r="J34" i="4" s="1"/>
  <c r="H34" i="4"/>
  <c r="I33" i="4"/>
  <c r="J33" i="4" s="1"/>
  <c r="H33" i="4"/>
  <c r="J32" i="4"/>
  <c r="I32" i="4"/>
  <c r="H32" i="4"/>
  <c r="I31" i="4"/>
  <c r="J31" i="4" s="1"/>
  <c r="H31" i="4"/>
  <c r="I30" i="4"/>
  <c r="J30" i="4" s="1"/>
  <c r="H30" i="4"/>
  <c r="I29" i="4"/>
  <c r="J29" i="4" s="1"/>
  <c r="H29" i="4"/>
  <c r="J28" i="4"/>
  <c r="I28" i="4"/>
  <c r="H28" i="4"/>
  <c r="I27" i="4"/>
  <c r="J27" i="4" s="1"/>
  <c r="H27" i="4"/>
  <c r="I26" i="4"/>
  <c r="J26" i="4" s="1"/>
  <c r="H26" i="4"/>
  <c r="I25" i="4"/>
  <c r="J25" i="4" s="1"/>
  <c r="H25" i="4"/>
  <c r="J24" i="4"/>
  <c r="I24" i="4"/>
  <c r="H24" i="4"/>
  <c r="I23" i="4"/>
  <c r="J23" i="4" s="1"/>
  <c r="H23" i="4"/>
  <c r="I22" i="4"/>
  <c r="J22" i="4" s="1"/>
  <c r="H22" i="4"/>
  <c r="I21" i="4"/>
  <c r="J21" i="4" s="1"/>
  <c r="H21" i="4"/>
  <c r="J20" i="4"/>
  <c r="I20" i="4"/>
  <c r="H20" i="4"/>
  <c r="I19" i="4"/>
  <c r="J19" i="4" s="1"/>
  <c r="H19" i="4"/>
  <c r="I18" i="4"/>
  <c r="J18" i="4" s="1"/>
  <c r="H18" i="4"/>
  <c r="I17" i="4"/>
  <c r="J17" i="4" s="1"/>
  <c r="H17" i="4"/>
  <c r="J16" i="4"/>
  <c r="I16" i="4"/>
  <c r="H16" i="4"/>
  <c r="I15" i="4"/>
  <c r="J15" i="4" s="1"/>
  <c r="H15" i="4"/>
  <c r="I14" i="4"/>
  <c r="J14" i="4" s="1"/>
  <c r="H14" i="4"/>
  <c r="I13" i="4"/>
  <c r="J13" i="4" s="1"/>
  <c r="H13" i="4"/>
  <c r="J12" i="4"/>
  <c r="I12" i="4"/>
  <c r="H12" i="4"/>
  <c r="I11" i="4"/>
  <c r="J11" i="4" s="1"/>
  <c r="H11" i="4"/>
  <c r="I10" i="4"/>
  <c r="J10" i="4" s="1"/>
  <c r="H10" i="4"/>
  <c r="I9" i="4"/>
  <c r="J9" i="4" s="1"/>
  <c r="H9" i="4"/>
  <c r="J8" i="4"/>
  <c r="I8" i="4"/>
  <c r="H8" i="4"/>
  <c r="I7" i="4"/>
  <c r="J7" i="4" s="1"/>
  <c r="H7" i="4"/>
  <c r="I6" i="4"/>
  <c r="J6" i="4" s="1"/>
  <c r="H6" i="4"/>
  <c r="I5" i="4"/>
  <c r="J5" i="4" s="1"/>
  <c r="H5" i="4"/>
  <c r="J4" i="4"/>
  <c r="I4" i="4"/>
  <c r="H4" i="4"/>
  <c r="J105" i="3"/>
  <c r="I105" i="3"/>
  <c r="H105" i="3"/>
  <c r="I104" i="3"/>
  <c r="J104" i="3" s="1"/>
  <c r="H104" i="3"/>
  <c r="I103" i="3"/>
  <c r="J103" i="3" s="1"/>
  <c r="H103" i="3"/>
  <c r="J102" i="3"/>
  <c r="I102" i="3"/>
  <c r="H102" i="3"/>
  <c r="J101" i="3"/>
  <c r="I101" i="3"/>
  <c r="H101" i="3"/>
  <c r="I100" i="3"/>
  <c r="J100" i="3" s="1"/>
  <c r="H100" i="3"/>
  <c r="I99" i="3"/>
  <c r="J99" i="3" s="1"/>
  <c r="H99" i="3"/>
  <c r="J98" i="3"/>
  <c r="I98" i="3"/>
  <c r="H98" i="3"/>
  <c r="J97" i="3"/>
  <c r="I97" i="3"/>
  <c r="H97" i="3"/>
  <c r="I96" i="3"/>
  <c r="J96" i="3" s="1"/>
  <c r="H96" i="3"/>
  <c r="I95" i="3"/>
  <c r="J95" i="3" s="1"/>
  <c r="H95" i="3"/>
  <c r="J94" i="3"/>
  <c r="I94" i="3"/>
  <c r="H94" i="3"/>
  <c r="J93" i="3"/>
  <c r="I93" i="3"/>
  <c r="H93" i="3"/>
  <c r="I92" i="3"/>
  <c r="J92" i="3" s="1"/>
  <c r="H92" i="3"/>
  <c r="I91" i="3"/>
  <c r="J91" i="3" s="1"/>
  <c r="H91" i="3"/>
  <c r="J90" i="3"/>
  <c r="I90" i="3"/>
  <c r="H90" i="3"/>
  <c r="J89" i="3"/>
  <c r="I89" i="3"/>
  <c r="H89" i="3"/>
  <c r="I88" i="3"/>
  <c r="J88" i="3" s="1"/>
  <c r="H88" i="3"/>
  <c r="I87" i="3"/>
  <c r="J87" i="3" s="1"/>
  <c r="H87" i="3"/>
  <c r="J86" i="3"/>
  <c r="I86" i="3"/>
  <c r="H86" i="3"/>
  <c r="J85" i="3"/>
  <c r="I85" i="3"/>
  <c r="H85" i="3"/>
  <c r="U84" i="3"/>
  <c r="H84" i="3"/>
  <c r="D84" i="3"/>
  <c r="I84" i="3" s="1"/>
  <c r="J84" i="3" s="1"/>
  <c r="J83" i="3"/>
  <c r="I83" i="3"/>
  <c r="H83" i="3"/>
  <c r="J82" i="3"/>
  <c r="I82" i="3"/>
  <c r="H82" i="3"/>
  <c r="I81" i="3"/>
  <c r="J81" i="3" s="1"/>
  <c r="H81" i="3"/>
  <c r="I80" i="3"/>
  <c r="J80" i="3" s="1"/>
  <c r="H80" i="3"/>
  <c r="J79" i="3"/>
  <c r="I79" i="3"/>
  <c r="H79" i="3"/>
  <c r="J78" i="3"/>
  <c r="I78" i="3"/>
  <c r="H78" i="3"/>
  <c r="H77" i="3"/>
  <c r="D77" i="3"/>
  <c r="I77" i="3" s="1"/>
  <c r="J77" i="3" s="1"/>
  <c r="I76" i="3"/>
  <c r="J76" i="3" s="1"/>
  <c r="H76" i="3"/>
  <c r="D76" i="3"/>
  <c r="I75" i="3"/>
  <c r="J75" i="3" s="1"/>
  <c r="H75" i="3"/>
  <c r="J74" i="3"/>
  <c r="I74" i="3"/>
  <c r="H74" i="3"/>
  <c r="H73" i="3"/>
  <c r="D73" i="3"/>
  <c r="I73" i="3" s="1"/>
  <c r="J73" i="3" s="1"/>
  <c r="J72" i="3"/>
  <c r="I72" i="3"/>
  <c r="H72" i="3"/>
  <c r="J71" i="3"/>
  <c r="I71" i="3"/>
  <c r="H71" i="3"/>
  <c r="H70" i="3"/>
  <c r="D70" i="3"/>
  <c r="I70" i="3" s="1"/>
  <c r="J70" i="3" s="1"/>
  <c r="I69" i="3"/>
  <c r="J69" i="3" s="1"/>
  <c r="H69" i="3"/>
  <c r="J68" i="3"/>
  <c r="I68" i="3"/>
  <c r="H68" i="3"/>
  <c r="J67" i="3"/>
  <c r="I67" i="3"/>
  <c r="H67" i="3"/>
  <c r="I66" i="3"/>
  <c r="J66" i="3" s="1"/>
  <c r="H66" i="3"/>
  <c r="I65" i="3"/>
  <c r="J65" i="3" s="1"/>
  <c r="H65" i="3"/>
  <c r="J64" i="3"/>
  <c r="I64" i="3"/>
  <c r="H64" i="3"/>
  <c r="J63" i="3"/>
  <c r="I63" i="3"/>
  <c r="H63" i="3"/>
  <c r="D63" i="3"/>
  <c r="I62" i="3"/>
  <c r="J62" i="3" s="1"/>
  <c r="H62" i="3"/>
  <c r="J61" i="3"/>
  <c r="I61" i="3"/>
  <c r="H61" i="3"/>
  <c r="I60" i="3"/>
  <c r="J60" i="3" s="1"/>
  <c r="H60" i="3"/>
  <c r="J59" i="3"/>
  <c r="I59" i="3"/>
  <c r="H59" i="3"/>
  <c r="I58" i="3"/>
  <c r="J58" i="3" s="1"/>
  <c r="H58" i="3"/>
  <c r="J57" i="3"/>
  <c r="I57" i="3"/>
  <c r="H57" i="3"/>
  <c r="I56" i="3"/>
  <c r="J56" i="3" s="1"/>
  <c r="H56" i="3"/>
  <c r="J55" i="3"/>
  <c r="I55" i="3"/>
  <c r="H55" i="3"/>
  <c r="I54" i="3"/>
  <c r="J54" i="3" s="1"/>
  <c r="H54" i="3"/>
  <c r="J53" i="3"/>
  <c r="I53" i="3"/>
  <c r="H53" i="3"/>
  <c r="I52" i="3"/>
  <c r="J52" i="3" s="1"/>
  <c r="H52" i="3"/>
  <c r="J51" i="3"/>
  <c r="I51" i="3"/>
  <c r="H51" i="3"/>
  <c r="H50" i="3"/>
  <c r="D50" i="3"/>
  <c r="I50" i="3" s="1"/>
  <c r="J50" i="3" s="1"/>
  <c r="J49" i="3"/>
  <c r="I49" i="3"/>
  <c r="H49" i="3"/>
  <c r="J48" i="3"/>
  <c r="I48" i="3"/>
  <c r="H48" i="3"/>
  <c r="D48" i="3"/>
  <c r="I47" i="3"/>
  <c r="J47" i="3" s="1"/>
  <c r="H47" i="3"/>
  <c r="I46" i="3"/>
  <c r="J46" i="3" s="1"/>
  <c r="H46" i="3"/>
  <c r="J45" i="3"/>
  <c r="I45" i="3"/>
  <c r="H45" i="3"/>
  <c r="J44" i="3"/>
  <c r="I44" i="3"/>
  <c r="H44" i="3"/>
  <c r="H43" i="3"/>
  <c r="D43" i="3"/>
  <c r="I43" i="3" s="1"/>
  <c r="J43" i="3" s="1"/>
  <c r="J42" i="3"/>
  <c r="I42" i="3"/>
  <c r="H42" i="3"/>
  <c r="I41" i="3"/>
  <c r="J41" i="3" s="1"/>
  <c r="H41" i="3"/>
  <c r="D41" i="3"/>
  <c r="H40" i="3"/>
  <c r="D40" i="3"/>
  <c r="I40" i="3" s="1"/>
  <c r="J40" i="3" s="1"/>
  <c r="I39" i="3"/>
  <c r="J39" i="3" s="1"/>
  <c r="H39" i="3"/>
  <c r="J38" i="3"/>
  <c r="I38" i="3"/>
  <c r="H38" i="3"/>
  <c r="J37" i="3"/>
  <c r="I37" i="3"/>
  <c r="H37" i="3"/>
  <c r="H36" i="3"/>
  <c r="D36" i="3"/>
  <c r="I36" i="3" s="1"/>
  <c r="J36" i="3" s="1"/>
  <c r="J35" i="3"/>
  <c r="I35" i="3"/>
  <c r="H35" i="3"/>
  <c r="I34" i="3"/>
  <c r="J34" i="3" s="1"/>
  <c r="H34" i="3"/>
  <c r="H33" i="3"/>
  <c r="D33" i="3"/>
  <c r="I33" i="3" s="1"/>
  <c r="J33" i="3" s="1"/>
  <c r="I32" i="3"/>
  <c r="J32" i="3" s="1"/>
  <c r="H32" i="3"/>
  <c r="J31" i="3"/>
  <c r="I31" i="3"/>
  <c r="H31" i="3"/>
  <c r="J30" i="3"/>
  <c r="I30" i="3"/>
  <c r="H30" i="3"/>
  <c r="H29" i="3"/>
  <c r="D29" i="3"/>
  <c r="I29" i="3" s="1"/>
  <c r="J29" i="3" s="1"/>
  <c r="I28" i="3"/>
  <c r="J28" i="3" s="1"/>
  <c r="H28" i="3"/>
  <c r="D28" i="3"/>
  <c r="I27" i="3"/>
  <c r="J27" i="3" s="1"/>
  <c r="H27" i="3"/>
  <c r="H26" i="3"/>
  <c r="D26" i="3"/>
  <c r="I26" i="3" s="1"/>
  <c r="J26" i="3" s="1"/>
  <c r="I25" i="3"/>
  <c r="J25" i="3" s="1"/>
  <c r="H25" i="3"/>
  <c r="J24" i="3"/>
  <c r="I24" i="3"/>
  <c r="H24" i="3"/>
  <c r="J23" i="3"/>
  <c r="I23" i="3"/>
  <c r="H23" i="3"/>
  <c r="I22" i="3"/>
  <c r="J22" i="3" s="1"/>
  <c r="H22" i="3"/>
  <c r="I21" i="3"/>
  <c r="J21" i="3" s="1"/>
  <c r="H21" i="3"/>
  <c r="J20" i="3"/>
  <c r="I20" i="3"/>
  <c r="H20" i="3"/>
  <c r="J19" i="3"/>
  <c r="I19" i="3"/>
  <c r="H19" i="3"/>
  <c r="I18" i="3"/>
  <c r="J18" i="3" s="1"/>
  <c r="H18" i="3"/>
  <c r="I17" i="3"/>
  <c r="J17" i="3" s="1"/>
  <c r="H17" i="3"/>
  <c r="H16" i="3"/>
  <c r="D16" i="3"/>
  <c r="I16" i="3" s="1"/>
  <c r="J16" i="3" s="1"/>
  <c r="U15" i="3"/>
  <c r="H15" i="3"/>
  <c r="D15" i="3"/>
  <c r="I15" i="3" s="1"/>
  <c r="J15" i="3" s="1"/>
  <c r="I14" i="3"/>
  <c r="J14" i="3" s="1"/>
  <c r="H14" i="3"/>
  <c r="D14" i="3"/>
  <c r="J13" i="3"/>
  <c r="I13" i="3"/>
  <c r="H13" i="3"/>
  <c r="J12" i="3"/>
  <c r="I12" i="3"/>
  <c r="H12" i="3"/>
  <c r="U11" i="3"/>
  <c r="H11" i="3"/>
  <c r="D11" i="3"/>
  <c r="I11" i="3" s="1"/>
  <c r="J11" i="3" s="1"/>
  <c r="I10" i="3"/>
  <c r="J10" i="3" s="1"/>
  <c r="H10" i="3"/>
  <c r="J9" i="3"/>
  <c r="I9" i="3"/>
  <c r="H9" i="3"/>
  <c r="D9" i="3"/>
  <c r="I8" i="3"/>
  <c r="J8" i="3" s="1"/>
  <c r="H8" i="3"/>
  <c r="I7" i="3"/>
  <c r="J7" i="3" s="1"/>
  <c r="H7" i="3"/>
  <c r="J6" i="3"/>
  <c r="I6" i="3"/>
  <c r="H6" i="3"/>
  <c r="J5" i="3"/>
  <c r="I5" i="3"/>
  <c r="H5" i="3"/>
  <c r="H4" i="3"/>
  <c r="D4" i="3"/>
  <c r="I4" i="3" s="1"/>
  <c r="J4" i="3" s="1"/>
  <c r="J17" i="2"/>
  <c r="I17" i="2"/>
  <c r="H17" i="2"/>
  <c r="D17" i="2"/>
  <c r="J16" i="2"/>
  <c r="I16" i="2"/>
  <c r="H16" i="2"/>
  <c r="I15" i="2"/>
  <c r="J15" i="2" s="1"/>
  <c r="H15" i="2"/>
  <c r="I14" i="2"/>
  <c r="J14" i="2" s="1"/>
  <c r="H14" i="2"/>
  <c r="I13" i="2"/>
  <c r="J13" i="2" s="1"/>
  <c r="H13" i="2"/>
  <c r="J12" i="2"/>
  <c r="I12" i="2"/>
  <c r="H12" i="2"/>
  <c r="I11" i="2"/>
  <c r="J11" i="2" s="1"/>
  <c r="H11" i="2"/>
  <c r="I10" i="2"/>
  <c r="J10" i="2" s="1"/>
  <c r="H10" i="2"/>
  <c r="I9" i="2"/>
  <c r="J9" i="2" s="1"/>
  <c r="H9" i="2"/>
  <c r="J8" i="2"/>
  <c r="I8" i="2"/>
  <c r="H8" i="2"/>
  <c r="I7" i="2"/>
  <c r="J7" i="2" s="1"/>
  <c r="H7" i="2"/>
  <c r="I6" i="2"/>
  <c r="J6" i="2" s="1"/>
  <c r="H6" i="2"/>
  <c r="I5" i="2"/>
  <c r="J5" i="2" s="1"/>
  <c r="H5" i="2"/>
  <c r="J4" i="2"/>
  <c r="I4" i="2"/>
  <c r="H4" i="2"/>
  <c r="I150" i="1"/>
  <c r="J150" i="1" s="1"/>
  <c r="H150" i="1"/>
  <c r="I149" i="1"/>
  <c r="J149" i="1" s="1"/>
  <c r="H149" i="1"/>
  <c r="I148" i="1"/>
  <c r="J148" i="1" s="1"/>
  <c r="H148" i="1"/>
  <c r="I147" i="1"/>
  <c r="J147" i="1" s="1"/>
  <c r="H147" i="1"/>
  <c r="I146" i="1"/>
  <c r="J146" i="1" s="1"/>
  <c r="H146" i="1"/>
  <c r="I145" i="1"/>
  <c r="J145" i="1" s="1"/>
  <c r="H145" i="1"/>
  <c r="I144" i="1"/>
  <c r="J144" i="1" s="1"/>
  <c r="H144" i="1"/>
  <c r="J143" i="1"/>
  <c r="I143" i="1"/>
  <c r="H143" i="1"/>
  <c r="I142" i="1"/>
  <c r="J142" i="1" s="1"/>
  <c r="H142" i="1"/>
  <c r="I141" i="1"/>
  <c r="J141" i="1" s="1"/>
  <c r="H141" i="1"/>
  <c r="I140" i="1"/>
  <c r="J140" i="1" s="1"/>
  <c r="H140" i="1"/>
  <c r="I139" i="1"/>
  <c r="J139" i="1" s="1"/>
  <c r="H139" i="1"/>
  <c r="I138" i="1"/>
  <c r="J138" i="1" s="1"/>
  <c r="H138" i="1"/>
  <c r="I137" i="1"/>
  <c r="J137" i="1" s="1"/>
  <c r="H137" i="1"/>
  <c r="I136" i="1"/>
  <c r="J136" i="1" s="1"/>
  <c r="H136" i="1"/>
  <c r="J135" i="1"/>
  <c r="I135" i="1"/>
  <c r="H135" i="1"/>
  <c r="I134" i="1"/>
  <c r="J134" i="1" s="1"/>
  <c r="H134" i="1"/>
  <c r="I133" i="1"/>
  <c r="J133" i="1" s="1"/>
  <c r="H133" i="1"/>
  <c r="I132" i="1"/>
  <c r="J132" i="1" s="1"/>
  <c r="H132" i="1"/>
  <c r="I131" i="1"/>
  <c r="J131" i="1" s="1"/>
  <c r="H131" i="1"/>
  <c r="I130" i="1"/>
  <c r="J130" i="1" s="1"/>
  <c r="H130" i="1"/>
  <c r="U129" i="1"/>
  <c r="I129" i="1"/>
  <c r="J129" i="1" s="1"/>
  <c r="H129" i="1"/>
  <c r="D129" i="1"/>
  <c r="I128" i="1"/>
  <c r="J128" i="1" s="1"/>
  <c r="H128" i="1"/>
  <c r="I127" i="1"/>
  <c r="J127" i="1" s="1"/>
  <c r="H127" i="1"/>
  <c r="I126" i="1"/>
  <c r="J126" i="1" s="1"/>
  <c r="H126" i="1"/>
  <c r="I125" i="1"/>
  <c r="J125" i="1" s="1"/>
  <c r="H125" i="1"/>
  <c r="I124" i="1"/>
  <c r="J124" i="1" s="1"/>
  <c r="H124" i="1"/>
  <c r="J123" i="1"/>
  <c r="I123" i="1"/>
  <c r="H123" i="1"/>
  <c r="U122" i="1"/>
  <c r="I122" i="1"/>
  <c r="J122" i="1" s="1"/>
  <c r="H122" i="1"/>
  <c r="D122" i="1"/>
  <c r="I121" i="1"/>
  <c r="J121" i="1" s="1"/>
  <c r="H121" i="1"/>
  <c r="J120" i="1"/>
  <c r="I120" i="1"/>
  <c r="H120" i="1"/>
  <c r="I119" i="1"/>
  <c r="J119" i="1" s="1"/>
  <c r="H119" i="1"/>
  <c r="I118" i="1"/>
  <c r="J118" i="1" s="1"/>
  <c r="H118" i="1"/>
  <c r="J117" i="1"/>
  <c r="I117" i="1"/>
  <c r="H117" i="1"/>
  <c r="I116" i="1"/>
  <c r="J116" i="1" s="1"/>
  <c r="H116" i="1"/>
  <c r="I115" i="1"/>
  <c r="J115" i="1" s="1"/>
  <c r="H115" i="1"/>
  <c r="I114" i="1"/>
  <c r="J114" i="1" s="1"/>
  <c r="H114" i="1"/>
  <c r="I113" i="1"/>
  <c r="J113" i="1" s="1"/>
  <c r="H113" i="1"/>
  <c r="J112" i="1"/>
  <c r="I112" i="1"/>
  <c r="H112" i="1"/>
  <c r="I111" i="1"/>
  <c r="J111" i="1" s="1"/>
  <c r="H111" i="1"/>
  <c r="I110" i="1"/>
  <c r="J110" i="1" s="1"/>
  <c r="H110" i="1"/>
  <c r="I109" i="1"/>
  <c r="J109" i="1" s="1"/>
  <c r="H109" i="1"/>
  <c r="J108" i="1"/>
  <c r="I108" i="1"/>
  <c r="H108" i="1"/>
  <c r="I107" i="1"/>
  <c r="J107" i="1" s="1"/>
  <c r="H107" i="1"/>
  <c r="I106" i="1"/>
  <c r="J106" i="1" s="1"/>
  <c r="H106" i="1"/>
  <c r="I105" i="1"/>
  <c r="J105" i="1" s="1"/>
  <c r="H105" i="1"/>
  <c r="I104" i="1"/>
  <c r="J104" i="1" s="1"/>
  <c r="H104" i="1"/>
  <c r="I103" i="1"/>
  <c r="J103" i="1" s="1"/>
  <c r="H103" i="1"/>
  <c r="I102" i="1"/>
  <c r="J102" i="1" s="1"/>
  <c r="H102" i="1"/>
  <c r="I101" i="1"/>
  <c r="J101" i="1" s="1"/>
  <c r="H101" i="1"/>
  <c r="J100" i="1"/>
  <c r="I100" i="1"/>
  <c r="H100" i="1"/>
  <c r="I99" i="1"/>
  <c r="J99" i="1" s="1"/>
  <c r="H99" i="1"/>
  <c r="I98" i="1"/>
  <c r="J98" i="1" s="1"/>
  <c r="H98" i="1"/>
  <c r="I97" i="1"/>
  <c r="J97" i="1" s="1"/>
  <c r="H97" i="1"/>
  <c r="J96" i="1"/>
  <c r="I96" i="1"/>
  <c r="H96" i="1"/>
  <c r="I95" i="1"/>
  <c r="J95" i="1" s="1"/>
  <c r="H95" i="1"/>
  <c r="I94" i="1"/>
  <c r="J94" i="1" s="1"/>
  <c r="H94" i="1"/>
  <c r="J93" i="1"/>
  <c r="I93" i="1"/>
  <c r="H93" i="1"/>
  <c r="I92" i="1"/>
  <c r="J92" i="1" s="1"/>
  <c r="H92" i="1"/>
  <c r="I91" i="1"/>
  <c r="J91" i="1" s="1"/>
  <c r="H91" i="1"/>
  <c r="I90" i="1"/>
  <c r="J90" i="1" s="1"/>
  <c r="H90" i="1"/>
  <c r="I89" i="1"/>
  <c r="J89" i="1" s="1"/>
  <c r="H89" i="1"/>
  <c r="J88" i="1"/>
  <c r="I88" i="1"/>
  <c r="H88" i="1"/>
  <c r="I87" i="1"/>
  <c r="J87" i="1" s="1"/>
  <c r="H87" i="1"/>
  <c r="I86" i="1"/>
  <c r="J86" i="1" s="1"/>
  <c r="H86" i="1"/>
  <c r="J85" i="1"/>
  <c r="I85" i="1"/>
  <c r="H85" i="1"/>
  <c r="J84" i="1"/>
  <c r="I84" i="1"/>
  <c r="H84" i="1"/>
  <c r="I83" i="1"/>
  <c r="J83" i="1" s="1"/>
  <c r="H83" i="1"/>
  <c r="I82" i="1"/>
  <c r="J82" i="1" s="1"/>
  <c r="H82" i="1"/>
  <c r="I81" i="1"/>
  <c r="J81" i="1" s="1"/>
  <c r="H81" i="1"/>
  <c r="I80" i="1"/>
  <c r="J80" i="1" s="1"/>
  <c r="H80" i="1"/>
  <c r="H79" i="1"/>
  <c r="D79" i="1"/>
  <c r="I79" i="1" s="1"/>
  <c r="J79" i="1" s="1"/>
  <c r="I78" i="1"/>
  <c r="J78" i="1" s="1"/>
  <c r="H78" i="1"/>
  <c r="I77" i="1"/>
  <c r="J77" i="1" s="1"/>
  <c r="H77" i="1"/>
  <c r="J76" i="1"/>
  <c r="I76" i="1"/>
  <c r="H76" i="1"/>
  <c r="I75" i="1"/>
  <c r="J75" i="1" s="1"/>
  <c r="H75" i="1"/>
  <c r="I74" i="1"/>
  <c r="J74" i="1" s="1"/>
  <c r="H74" i="1"/>
  <c r="I73" i="1"/>
  <c r="J73" i="1" s="1"/>
  <c r="H73" i="1"/>
  <c r="J72" i="1"/>
  <c r="I72" i="1"/>
  <c r="H72" i="1"/>
  <c r="I71" i="1"/>
  <c r="J71" i="1" s="1"/>
  <c r="H71" i="1"/>
  <c r="I70" i="1"/>
  <c r="J70" i="1" s="1"/>
  <c r="H70" i="1"/>
  <c r="D70" i="1"/>
  <c r="I69" i="1"/>
  <c r="J69" i="1" s="1"/>
  <c r="H69" i="1"/>
  <c r="I68" i="1"/>
  <c r="J68" i="1" s="1"/>
  <c r="H68" i="1"/>
  <c r="I67" i="1"/>
  <c r="J67" i="1" s="1"/>
  <c r="H67" i="1"/>
  <c r="I66" i="1"/>
  <c r="J66" i="1" s="1"/>
  <c r="H66" i="1"/>
  <c r="J65" i="1"/>
  <c r="I65" i="1"/>
  <c r="H65" i="1"/>
  <c r="I64" i="1"/>
  <c r="J64" i="1" s="1"/>
  <c r="H64" i="1"/>
  <c r="I63" i="1"/>
  <c r="J63" i="1" s="1"/>
  <c r="H63" i="1"/>
  <c r="I62" i="1"/>
  <c r="J62" i="1" s="1"/>
  <c r="H62" i="1"/>
  <c r="I61" i="1"/>
  <c r="J61" i="1" s="1"/>
  <c r="H61" i="1"/>
  <c r="I60" i="1"/>
  <c r="J60" i="1" s="1"/>
  <c r="H60" i="1"/>
  <c r="I59" i="1"/>
  <c r="J59" i="1" s="1"/>
  <c r="H59" i="1"/>
  <c r="I58" i="1"/>
  <c r="J58" i="1" s="1"/>
  <c r="H58" i="1"/>
  <c r="J57" i="1"/>
  <c r="I57" i="1"/>
  <c r="H57" i="1"/>
  <c r="I56" i="1"/>
  <c r="J56" i="1" s="1"/>
  <c r="H56" i="1"/>
  <c r="I55" i="1"/>
  <c r="J55" i="1" s="1"/>
  <c r="H55" i="1"/>
  <c r="I54" i="1"/>
  <c r="J54" i="1" s="1"/>
  <c r="H54" i="1"/>
  <c r="I53" i="1"/>
  <c r="J53" i="1" s="1"/>
  <c r="H53" i="1"/>
  <c r="I52" i="1"/>
  <c r="J52" i="1" s="1"/>
  <c r="H52" i="1"/>
  <c r="I51" i="1"/>
  <c r="J51" i="1" s="1"/>
  <c r="H51" i="1"/>
  <c r="I50" i="1"/>
  <c r="J50" i="1" s="1"/>
  <c r="H50" i="1"/>
  <c r="J49" i="1"/>
  <c r="I49" i="1"/>
  <c r="H49" i="1"/>
  <c r="I48" i="1"/>
  <c r="J48" i="1" s="1"/>
  <c r="H48" i="1"/>
  <c r="I47" i="1"/>
  <c r="J47" i="1" s="1"/>
  <c r="H47" i="1"/>
  <c r="I46" i="1"/>
  <c r="J46" i="1" s="1"/>
  <c r="H46" i="1"/>
  <c r="I45" i="1"/>
  <c r="J45" i="1" s="1"/>
  <c r="H45" i="1"/>
  <c r="I44" i="1"/>
  <c r="J44" i="1" s="1"/>
  <c r="H44" i="1"/>
  <c r="I43" i="1"/>
  <c r="J43" i="1" s="1"/>
  <c r="H43" i="1"/>
  <c r="I42" i="1"/>
  <c r="J42" i="1" s="1"/>
  <c r="H42" i="1"/>
  <c r="J41" i="1"/>
  <c r="I41" i="1"/>
  <c r="H41" i="1"/>
  <c r="I40" i="1"/>
  <c r="J40" i="1" s="1"/>
  <c r="H40" i="1"/>
  <c r="I39" i="1"/>
  <c r="J39" i="1" s="1"/>
  <c r="H39" i="1"/>
  <c r="I38" i="1"/>
  <c r="J38" i="1" s="1"/>
  <c r="H38" i="1"/>
  <c r="I37" i="1"/>
  <c r="J37" i="1" s="1"/>
  <c r="H37" i="1"/>
  <c r="I36" i="1"/>
  <c r="J36" i="1" s="1"/>
  <c r="H36" i="1"/>
  <c r="I35" i="1"/>
  <c r="J35" i="1" s="1"/>
  <c r="H35" i="1"/>
  <c r="H34" i="1"/>
  <c r="D34" i="1"/>
  <c r="I34" i="1" s="1"/>
  <c r="J34" i="1" s="1"/>
  <c r="J33" i="1"/>
  <c r="I33" i="1"/>
  <c r="H33" i="1"/>
  <c r="I32" i="1"/>
  <c r="J32" i="1" s="1"/>
  <c r="H32" i="1"/>
  <c r="I31" i="1"/>
  <c r="J31" i="1" s="1"/>
  <c r="H31" i="1"/>
  <c r="J30" i="1"/>
  <c r="I30" i="1"/>
  <c r="H30" i="1"/>
  <c r="I29" i="1"/>
  <c r="J29" i="1" s="1"/>
  <c r="H29" i="1"/>
  <c r="I28" i="1"/>
  <c r="J28" i="1" s="1"/>
  <c r="H28" i="1"/>
  <c r="I27" i="1"/>
  <c r="J27" i="1" s="1"/>
  <c r="H27" i="1"/>
  <c r="I26" i="1"/>
  <c r="J26" i="1" s="1"/>
  <c r="H26" i="1"/>
  <c r="I25" i="1"/>
  <c r="J25" i="1" s="1"/>
  <c r="H25" i="1"/>
  <c r="I24" i="1"/>
  <c r="J24" i="1" s="1"/>
  <c r="H24" i="1"/>
  <c r="I23" i="1"/>
  <c r="J23" i="1" s="1"/>
  <c r="H23" i="1"/>
  <c r="J22" i="1"/>
  <c r="I22" i="1"/>
  <c r="H22" i="1"/>
  <c r="I21" i="1"/>
  <c r="J21" i="1" s="1"/>
  <c r="H21" i="1"/>
  <c r="I20" i="1"/>
  <c r="J20" i="1" s="1"/>
  <c r="H20" i="1"/>
  <c r="I19" i="1"/>
  <c r="J19" i="1" s="1"/>
  <c r="H19" i="1"/>
  <c r="J18" i="1"/>
  <c r="I18" i="1"/>
  <c r="H18" i="1"/>
  <c r="I17" i="1"/>
  <c r="J17" i="1" s="1"/>
  <c r="H17" i="1"/>
  <c r="I16" i="1"/>
  <c r="J16" i="1" s="1"/>
  <c r="H16" i="1"/>
  <c r="I15" i="1"/>
  <c r="J15" i="1" s="1"/>
  <c r="H15" i="1"/>
  <c r="I14" i="1"/>
  <c r="J14" i="1" s="1"/>
  <c r="H14" i="1"/>
  <c r="J13" i="1"/>
  <c r="I13" i="1"/>
  <c r="H13" i="1"/>
  <c r="I12" i="1"/>
  <c r="J12" i="1" s="1"/>
  <c r="H12" i="1"/>
  <c r="I11" i="1"/>
  <c r="J11" i="1" s="1"/>
  <c r="H11" i="1"/>
  <c r="J10" i="1"/>
  <c r="I10" i="1"/>
  <c r="H10" i="1"/>
  <c r="I9" i="1"/>
  <c r="J9" i="1" s="1"/>
  <c r="H9" i="1"/>
  <c r="I8" i="1"/>
  <c r="J8" i="1" s="1"/>
  <c r="H8" i="1"/>
  <c r="I7" i="1"/>
  <c r="J7" i="1" s="1"/>
  <c r="H7" i="1"/>
  <c r="J6" i="1"/>
  <c r="I6" i="1"/>
  <c r="H6" i="1"/>
  <c r="I5" i="1"/>
  <c r="J5" i="1" s="1"/>
  <c r="H5" i="1"/>
  <c r="I4" i="1"/>
  <c r="J4" i="1" s="1"/>
  <c r="H4" i="1"/>
  <c r="H38" i="5"/>
  <c r="I38" i="5" s="1"/>
  <c r="G38" i="5"/>
  <c r="I19" i="5"/>
  <c r="H19" i="5"/>
  <c r="G19" i="5"/>
  <c r="I6" i="5"/>
  <c r="H6" i="5"/>
  <c r="G6" i="5"/>
  <c r="H5" i="5"/>
  <c r="I5" i="5" s="1"/>
  <c r="G5" i="5"/>
  <c r="H4" i="5"/>
  <c r="I4" i="5" s="1"/>
  <c r="G4" i="5"/>
</calcChain>
</file>

<file path=xl/sharedStrings.xml><?xml version="1.0" encoding="utf-8"?>
<sst xmlns="http://schemas.openxmlformats.org/spreadsheetml/2006/main" count="954" uniqueCount="448">
  <si>
    <t>Instrukcja wypełniania Formularza Asortymentowo-Cenowego
1. Wypełnianie danych: Wykonawca zobowiązany jest do uzupełnienia wyłącznie kolumn zaznaczonych numerami [5;9;10;11,12], dotyczących [np. ceny jednostkowej netto, nazwy produktu oferowanego, wskazania czy produkt jest czy nie równoważny oraz opisu oferowanego towaru].
2. Automatyczne obliczenia: Pozostałe kolumny (m.in. stawka VAT, cena jednostkowa brutto, cena ogółem netto oraz cena ogółem brutto) zostaną wyliczone automatycznie przez formuły wprowadzone w arkuszu Excel. Prosimy nie ingerować w strukturę oraz zablokowane komórki formularza.
3. Weryfikacja stawki VAT: Zamawiający przyjął w formularzu określone stawki podatku VAT. Jeżeli zdaniem Wykonawcy stawka VAT dla danego asortymentu jest inna niż wskazana, należy niezwłocznie przed upływem terminu składania ofert poinformować o tym Zamawiającego.
4. Cel zgłoszenia: Wczesne zgłoszenie rozbieżności pozwoli Zamawiającemu na wprowadzenie stosownych poprawek i ujednolicenie formularza dla wszystkich potencjalnych Wykonawców przed otwarciem ofert.</t>
  </si>
  <si>
    <t>l.p.</t>
  </si>
  <si>
    <t>Nazwa produktu i opis</t>
  </si>
  <si>
    <t>Jednostka miary  [zestaw, szt., kpl.]</t>
  </si>
  <si>
    <t>Ilość ogółem</t>
  </si>
  <si>
    <t>Cena jednostkowa netto [zł]</t>
  </si>
  <si>
    <t>Stawka VAT [%]</t>
  </si>
  <si>
    <t>Cena
Jednostkowa
brutto [zł]</t>
  </si>
  <si>
    <t>Cena ogółem netto [kol. 3 x kol. 5]</t>
  </si>
  <si>
    <t>Cena ogółem brutto
[kol. 7 x (1+kol. 4)]</t>
  </si>
  <si>
    <r>
      <rPr>
        <sz val="11"/>
        <color theme="1"/>
        <rFont val="Calibri"/>
        <family val="2"/>
        <charset val="238"/>
      </rPr>
      <t xml:space="preserve">Przyjęta stawka podatku VAT
</t>
    </r>
    <r>
      <rPr>
        <b/>
        <sz val="8"/>
        <color theme="1"/>
        <rFont val="Calibri"/>
        <family val="2"/>
        <charset val="1"/>
      </rPr>
      <t>[w przypadku zastosowania innej stawki podatku VAT 
 niż podstawowa w wysokości 23%, należy podać podstawę  prawną zastosowania innej stawki podatku VAT]</t>
    </r>
  </si>
  <si>
    <t>Nazwa produktu oferowanego</t>
  </si>
  <si>
    <t>Towar równoważny tak/nie</t>
  </si>
  <si>
    <t>Opis oferowanego towaru</t>
  </si>
  <si>
    <t xml:space="preserve">SP1 w ZSP </t>
  </si>
  <si>
    <t>SP2</t>
  </si>
  <si>
    <t>SP Uraz</t>
  </si>
  <si>
    <t>SP 3</t>
  </si>
  <si>
    <t>Osolin</t>
  </si>
  <si>
    <t>Pęgów</t>
  </si>
  <si>
    <t>*ilości dla poszczególnych placówek</t>
  </si>
  <si>
    <t>Karty typu Grabowskiego - karty ułamki, zestaw rozszerzony (9 gier + 32 karty) lub równoważne</t>
  </si>
  <si>
    <t>szt.</t>
  </si>
  <si>
    <t>Karty typu Grabowskiego - karty tabliczka mnożenia, zestaw rozszerzony (9 gier + 32 karty) lub równoważne</t>
  </si>
  <si>
    <t>Karty edukacyjne - edukacyjna gra dla dzieci od lat 9 - (ułamki zwykłe, ułamki dziesiętne)karty z działaniami na ułamkach zwykłych oraz dziesietnych, dynamiczna gra karciana, w zestawie 100 kart (2 talie po 50 kart) zawierających kilkaset działań.</t>
  </si>
  <si>
    <t>Karty edukacyjne - Procenty - jedna talia - pięć gier edukacyjnych (dla dzieci od lat 11), dwa rodzaje memory, klapek, karuzela i szachraj, różne warianty rozrywki.</t>
  </si>
  <si>
    <t>Plansze matematyczne -plansza dwustronna, laminowana, oprawiona w drewniane wałki z zawieszką (tematyka - działania matematyczne)</t>
  </si>
  <si>
    <t xml:space="preserve">warcaby - zestaw gry zawiera: planszę do gry, 24 pionki w dwóch kolorach (czarnym i białym). </t>
  </si>
  <si>
    <t>CAN / CAN’T fiszki / gra do nauki angielskiego</t>
  </si>
  <si>
    <t>Fiszki/gra do nauki języka angielskiego</t>
  </si>
  <si>
    <t>HAVE GOT fiszki / gra do nauki języka angielskiego</t>
  </si>
  <si>
    <t>IS/ARE/WAS/WERE fiszki / gra do nauki języka angielskiego</t>
  </si>
  <si>
    <t>PRESENT SIMPLE fiszki / gra do nauki angielskiego</t>
  </si>
  <si>
    <t>Angielski w krzyżówkach dla klas 4-6</t>
  </si>
  <si>
    <t>Kompas-  liczne skale i podziałki (1:25k, 1:50k oraz milimetrowa)do precyzyjnego odczytu z mapy, dołączona do zestawu smyczka luminescencyjne oznaczenia umożliwiające użytkowanie w nocy, zwiększona odporność na wodę.</t>
  </si>
  <si>
    <t>domino - ilustrowane domino wykonane z drewna, motywem przyrodniczy - ryby słodkowodne, w zestawie znajduje się minimum 28 elementów.</t>
  </si>
  <si>
    <t>puzle drewniane - tematyka przyrodnicza - układanka składająca się z conajmniej 12 dużych elementów (ok. 5 x 5 cm każdy), komplet puzzli zapakowany w eleganckie drewniane pudełko, wymiary puzzli: ok. 14 x 20 cm, wymiary pudełka: ok. 14 x 10 x 5 cm</t>
  </si>
  <si>
    <t>plansze matematyczne - tematyka: "dodawanie i odejmowanie" - plansza dwustronna, laminowana, oprawiona w drewniane wałki z zawieszką</t>
  </si>
  <si>
    <t xml:space="preserve">Graficzne karty pracy do powtórki z języka polskiego - literatura i język, graficzne karty pracy dla klas 4-8, wykorzystujące technikę notowania wizualnego, co ułatwia zapamiętanie różnych rodzajów wypowiedzi i sposobów ich redagowania, teczka zawierająca min. 74 karty do uzupełniania z zadaniami typu prawda/fałsz i zadaniami otwartymi oraz odpowiedzi, karty dotyczą zagadnień: literackich - środków stylistycznych, rodzajów i gatunków literackich, lektur szkolnych, językowych - części mowy, części zdania, związków wyrazowych, rodzajów zdań, mowy zależnej i niezależnej, słownictwa i słowotwórstwa, fonetyki. </t>
  </si>
  <si>
    <t>Gramatyka jak malowana - graficzne karty pracy dla klas 4-8, tematyka kart pracy: części mowy, części zdania, komunikacja, ortografia, słowotwórstwo i słownictwo, fonetyka, składnia</t>
  </si>
  <si>
    <t>Plansza Gramatyka - Plansza naścienna, laminowana, rozmiar planszy: ok. 100 x70 cm</t>
  </si>
  <si>
    <t>LEGO® Education SPIKE™ Prime - zestaw rozszerzający z płytką lub równoważne</t>
  </si>
  <si>
    <t>zestaw</t>
  </si>
  <si>
    <t>Plansza J. Angielski - Plansza naścienna, laminowana, dwustronna, oprawiona w drewniane wałki z zawieszką,w języku angielskim o tematyce: clothes</t>
  </si>
  <si>
    <t xml:space="preserve">Gra karciana dotycząca słówek - gracze wymyślają słowa na czas, w zestawie: karty kategorii, karty liter (w dwóch kolorach rewersów), gra przeznaczona jest dla dzieci w wieku od 8 lat, Liczba graczy: 3-8
</t>
  </si>
  <si>
    <t>Gra słowna, w której wygrywa ten, kto najlepiej liczy - literom nadano wartości liczbowe, układanie słów w taki sposób, aby ich wartość odpowiadała wylosowanym liczbom, w zestawie: kostki z literami (ok. 144 sztuki), kostki z cyframi (ok. 72 sztuki), kostki „znak równości” (ok. 36 sztuk), woreczek na literki, woreczek na cyferki, klepsydra, notes. Gra przeznaczona dla dzieci w wieku od 12 lat, liczba graczy: 1-6</t>
  </si>
  <si>
    <t>Gra typu Piramida ortograficzna - nauka reguł pisowni języka polskiego - reguły ortograficzne.  ok. 30 zadań dotyczących pisowni wyrazów z ó, u, rz, ż, ch, h, w drugiej grze typu Piramida Ortograficzna - nauka zasady pisowni wymiennej. Gra umożliwia budowanie piramidy na zasadzie gry w domino, w efekcie rozwiązania wszystkich zadań otrzymujemy imponującą piramidę, w zestawie znajduje się ok. 25 trójkątów do budowy.</t>
  </si>
  <si>
    <t xml:space="preserve">szt. </t>
  </si>
  <si>
    <t>Gra słowna - gra polegająca na jak najszybszym ułożeniu słowa z literek znajdujących się na wyrzuconych z kubka kostkach. Czas układania odmierzany jest zawsze przez klepsydrę. Po ułożeniu słowa określa się jego wartość punktową (według podanej w instrukcji skali) i wpisuje do rubryki gracza w załączonym do gry notesie. Zestaw zawiera: min. 10 kostek, klepsydrę, notes, długopis, kubek, worek</t>
  </si>
  <si>
    <t>Gra słowna – min. 3 warianty gry, gracze rzucają kolejno 10 kostek z literami, a następnie wszyscy jednocześnie, starają się ułożyć z nich jak najszybciej słowo lub kilka słów, lub też najdłuższe słowo - w zależności od wariantu gry. Zawartość zestawu: min. 10 kostek z literami, klepsydra, min. 40 żetonów</t>
  </si>
  <si>
    <t xml:space="preserve">Gra ortograficzna, podczas której dziecko przyswaja pisownię wyrazów trudnych, często nie dających się uzasadnić żadną regułą. Gracze poruszają się po planszy. Na planszy znajdują się kolorowe pola, do których przypisane są różne polecenia. Za prawidłowe rozwiązania otrzymują żetony Wygrywa gracz, który zbierze najwięcej żetonów. Gra przeznaczona dla dzieci od 5 roku życia, liczba graczy 2-4 </t>
  </si>
  <si>
    <t>Gra dotycząca części mowy - Pomoc edukacyjna, w której zadanie polega na zaznaczeniu klamerką właściwej części mowy. Ćwiczenie utrwala wiedzę na temat: rzeczownika, czasownika, przymiotnika i przysłówka. Każda karta zaokrąglona i zafoliowana jednostronnie. W zestawie znajduje się min. 12 klamerek (w rozmiarze ok. 4,5cm), min. 32 karty</t>
  </si>
  <si>
    <t>Karty edukacyjne - części mowy - pomoc edukacyjna do utrwalania wiedzy na temat wybranych części mowy: rzeczownika, czasownika, przymiotnika i przysłówka.
Z tyłu kart głównych znajdują się odpowiedzi co umożliwia samodzielne sprawdzenie poprawności wykonania zadania. W zestawie znajduje się min. 108 kart</t>
  </si>
  <si>
    <t>Gra dotycząca ortografii - ch/h - pomoc edukacyjna zawierająca min. 50 kart z wyrazami z brakującą literą "ch" i "h". Zadanie polega na zaznaczeniu klamerką prawidłowej brakującej litery. Każda karta zaokrąglona i zafoliowana jednostronnie. W zestawie znajduje się min. 12 klamerek (w rozmiarze ok. 4,5cm), min. 50 kart</t>
  </si>
  <si>
    <t>Gra dotycząca ortografii - ó/u - pomoc edukacyjna zawierająca min. 50 kart z wyrazami z brakującą literą "ó" i "u". Zadanie polega na zaznaczeniu klamerką prawidłowej brakującej litery. Każda karta zaokrąglona i zafoliowana jednostronnie. W zestawie znajduje się min. 12 klamerek (w rozmiarze ok. 4,5cm), min. 50 kart</t>
  </si>
  <si>
    <t>Gra dotycząca ortografii - rz/ż - pomoc edukacyjna zawierająca 50 kart z wyrazami z brakującą literą "rz" i "ż". Zadanie polega na zaznaczeniu klamerką prawidłowej brakującej litery. Każda karta zaokrąglona i zafoliowana jednostronnie. W zestawie znajduje się 12 klamerek (w rozmiarze ok. 4,5cm), 50 kart</t>
  </si>
  <si>
    <t>Gra edukacyjna, która pozwala opanować zasady gramatyki Uczestnicy stają do wyścigu, w którym liczy się refleks, spostrzegawczość oraz zdolność szybkiego czytania. Gra stawia wyzwanie, by poprawnie rozpoznawać i klasyfikować różne formy rzeczowników. W zestawie znajdują się: plansza do gry, kostka do gry,  min. 4 pionki do gry, min. 55 kart z poleceniami, notes.</t>
  </si>
  <si>
    <t>Gra z wykorzystaniem zagadek - gra, w której używając tylko jednego wyrazu należy naprowadzić swoją drużynę na słowo klucz, uważając przy tym, by drużyna przeciwna nie odgadła go jako pierwsza.
Zawartość zestawu: kolorowa kostka, karty – ok. 165 szt., notes, żetony – ok. 100 szt., klepsydra,  plansza,  pionek, podstawka do pionka</t>
  </si>
  <si>
    <t>Gra językowa - gra polega na naprzemiennym tworzeniu nowych słów zaczynających się na ostatnią literę wyrazu podanego przez przeciwnika. Zestaw zawiera karty kategorii, które wskazują  jakiej dziedziny mogą dotyczyć wskazywane przez graczy hasła. Pojedynek odbywa się pod presją czasu odmierzanego przez klepsydrę. Zawartość zestawu: duża plansza, mała plansza, litery alfabetu (ok. 36 sztuk), woreczek na litery, karty kategorii (39 sztuk), karty Joker (ok. 16 sztuk – ok. 8 sztuk w 2 rodzajach), żetony (ok. 80 sztuk – ok. 10 sztuk w 8 kolorach), klepsydra. Gra przeznaczona dla dzieci od 8 roku życia, liczba graczy: 2-8</t>
  </si>
  <si>
    <t>Gra słowna - sprawdza i ugruntowuje znajomość przysłów, daje możliwość wzbogacenia zasobu słownictwa.
Zawartość zestawu: karty – ok. 110 szt., dzwonek – ok. 1 szt.</t>
  </si>
  <si>
    <t>Słowna gra planszowa - gra zawiera kostki, na których znajdują się różne litery alfabetu oraz odmierzająca czas klepsydra. W każdym ruchu jeden z uczestników rzuca 6-oma (lub mniej, jeśli tak ustalili gracze) kostkami i odkrywa kartę, skrywającą pytanie. Po odwróceniu klepsydry (lub uruchomieniu darmowej aplikacji) wszyscy wypisują słowa, które stanowią odpowiedź na pytanie i na pierwszym miejscu zawierają wyrzucone litery. Gracze przesuwają swoje pionki na planszy o tyle pól, ile poprawnych odpowiedzi udzielili. Jednak nie mogą się one powtórzyć u innych uczestników!
Zawartość zestawu : plansza,  karty z kategoriami -ok. 55 szt., kostki z literami – ok. 6 szt., pionki – ok. 6 szt., notes, klepsydra</t>
  </si>
  <si>
    <t xml:space="preserve">Plansze edukacyjne - zasady ortograficzne
(zestaw min. 6 foliowanych plansz formatu A4 ) -zestaw zawiera co najmniej 6 jednostronnie foliowanych plansz formatu A4 z najważniejszymi zasadami ortograficznymi dotyczących pisowni liter U, Ó, RZ, Ż, CH i H </t>
  </si>
  <si>
    <t xml:space="preserve">Gra - quiz - gra rozwijająca słownictwo, wiedzę oraz zagadnienia gramatyczne z języka polskiego.
W grze odpowiadamy na pytania i przesuwamy swój pionek po planszy, zdobywając przy tym specjalne odznaki. </t>
  </si>
  <si>
    <t xml:space="preserve">Edukacyjna gra karciana dotycząca języka polskiego, w którą może grać od 2 do 4 graczy. Wygrywa ten gracz, który jako pierwszy zdobędzie 5 kart, poprawnie odpowiadając na pytania. W opakowaniu znajduje się wiele zabawnych quizów z bardzo prostymi zasadami, które zostały opracowane na podstawie programu szkoły podstawowej. </t>
  </si>
  <si>
    <t>Gra typu Remik słowny -  gra słowna łącząca w sobie elementy losowe i strategiczne. Gracze wzbogacają swoje słownictwo.  Zawartość zetawu: ok. 112 tabliczek z literkami, worek, instrukcja.</t>
  </si>
  <si>
    <t>Gra słowna - gra dydaktyczna, która wprowadza w świat najpopularniejszych przysłów. Zadaniem grających jest wykazanie się znajomością przysłów poprzez poprawne podanie ich zakończeń. Podczas gry jej uczestnik przyswaja sobie znaczenie przysłów, poszerza zasób słownictwa oraz rozwija umiejętność czytania. Dzięki tej grze dziecko poznaje najpopularniejsze przysłowia.  Dodatkowo rozwija wyobraźnię i kreatywność. Zawartość pudełka: karty z przysłowiami – ok. 150szt, instrukcja.</t>
  </si>
  <si>
    <t>Zestaw magnetycznych symboli, gdzie każda z 10 części mowy jest reprezentowana przez dużą figurę geometryczną, umożliwia zaznaczanie poszczególnych słów w zdaniach na tablicy - interaktywne narzędzie  Dodatkowo, zestaw zawiera płytki stanowiące legendę dla symboli, które mogą być umieszczone na bocznym panelu tablicy, dostarczając pytań ułatwiających rozpoznanie danej części mowy.
Zawartość zestawu:  ok. 66 figur geometrycznych (około: 8 rzeczowników, 8 przymiotników, 8 liczebników, 8 czasowników, 8 przysłówków, 8 zaimków, 6 przyimków, 6 spójników, 4 partykuły, 4 wykrzykniki), rzeczownik o boku min. 10 cm, czasownik o śr. min. 10 cm, ok. 10 tabliczek z nazwą części mowy (wym. min. 10 x 25 cm), zamykane pudełko.</t>
  </si>
  <si>
    <t>Gra edukacyjna - części mowy - gra, w  której uczestnik wykazuje się znajomością zasad gramatyki, refleksem, spostrzegawczością oraz zdolnością szybkiego czytania.
Zadanie podczas gry: znajdowanie, notowanie i wskazywanie słów, które są rozwiązaniem zadań z kart. Zawartość zestawu: plansza do gry, kostka do gry, pionki – min. 4 szt., karty z poleceniami – min. 55 szt., notes, instrukcja.</t>
  </si>
  <si>
    <t>Gra - w odmierzanym przez klepsydrę czasie gracze starają się jak najszybciej uzupełnić brakujące litery w wybranych wyrazach. Wygrywa ten, kto prawidłowo ułoży jak najwięcej wyrazów. W czasie emocjonującej rywalizacji i zabawy gra uczy poprawnej pisowni wyrazów z " OM" , "ON " i ". Zawartość pudełka: puzzle -ok. 30 szt., klepsydra, kostka z literami, instrukcja. Wiek graczy: 7+ Liczba graczy: 2-4</t>
  </si>
  <si>
    <t>Gra polegająca na rozgrywce, w której gracz, na którego przypada kolejka, musi podać wyraz zawierający litery wylosowane na karcie i przekazać bombę sąsiadowi, zanim nastąpi wybuch! Zawartość zestawu ok. 110 kart z grupami liter w dwóch kolorach, 1 elektroniczna „bomba” z mechanizmem czasowym, 1 kostka z ikonami, Gra przeznaczona dla graczy w wieku od 12 lat, liczba graczy: 2-12 osób</t>
  </si>
  <si>
    <t>Gra -  to rysowany głuchy telefon, jeśli pierwszy i ostatni obrazek w szkicowniku się zgadzają to znaczy, że gracze prawidłowo odgadywali hasła.  W efekcie - powstanie w każdym szkicowniku ciąg skojarzeń kolejnych osób. W grze występuje klepsydra,  min. 142 dwustronne karty z 12 hasłami na każdej z nich ponad 1700 haseł</t>
  </si>
  <si>
    <t>Tablet graficzny do rysowania - tablica, znikopis, multikolor w polu pisania -  ekran: LCD 12 cala, ekran reagujący na siłę nacisku, wbudowany uchwyt na rysik, zasilanie: bateria CR (w zestawie), kolor obudowy: czarny, Wymiary: długość: ok. 290 mm, szerokość: ok. 190mm, grubość: do 48mm, waga: ok. 110g</t>
  </si>
  <si>
    <t>Gra dotycząca liczenia (temat: matematyka) - dwie gry planszowe, rozgrywka wymagająca używania terminologii związanej z matematyką. Cele gry: kształtowanie pojęcia liczby, odróżnianie znaków matematycznych oraz doskonalenie techniki rachunkowej. Podczas zabawy dzieci rozwiązują na planszy działania matematyczne. Każdy prawidłowy wynik to przesunięcie pionka na planszy bliżej mety. Gra zawiera: dwustronną planszę, min. 45 liczmanów (cyfry i znaki), ok. 55 kart z działaniami, min. 4 pionki, kostkę do gry, instrukcję, ściągawkę, wymiar planszy: ok. 47,5cm x 32,5cm, liczba graczy: 2-4, sugerowany wiek graczy: 6-9 lat</t>
  </si>
  <si>
    <t xml:space="preserve">Gra planszowa - cel graczy: budowanie z niewielkich żetonów łąk, twierdz, całych miast i dróg, rywalizując między sobą o przejęcie kontroli nad co bardziej atrakcyjnymi lokacjami. Sprytne zagranie może pozbawić rywala możliwości ukończenia ogromnego miasta lub pozwoli przejąć kontrolę nad wielką łąką. Zestaw zawiera: ok. 72 płytki terenu, ok. 40 drewnianych pionków, plansza punktacji, ok. 12 płytek Rzeki,ok. 5 pionków Opata </t>
  </si>
  <si>
    <t>Zestaw klocków konstrukcyjnych kreatywnych duży zestaw w pojemniku ok. 500 el - klocki typu wafle, multikolorowe, wykonane z plastiku (certyfikat CE), opakowanie – plastikowy pojemnik typu skrzynia</t>
  </si>
  <si>
    <t>Matematyczna krzyżówka przedstawiająca zasady matematyczne, możliwość zdobycia punktów zachęca do zabawy, gra polega na ułożeniu kafelek z liczbami, tworząc wiele równań, gracze zbierają punkty za każde poprawne równanie, a gracz z największą liczbą punktów wygrywa. Liczba graczy: 2-4</t>
  </si>
  <si>
    <t>Gra matematyczna - gra karciana wymagająca od uczestników sprawnego liczenia i zgromadzenia jak największej liczby par. W każdej rozgrywce bierze udział 12 par i jedna karta zwana "czarną liczbą". Spis talii: liczby arabskie i rzymskie, mnożenie i iloczyn, potęgi, ułamek zwykły i dziesiętny. Gra przeznaczona dla dzieci powyżej 9 roku życia, Liczba graczy:2-5, Zawartość:  4 talie kart, łącznie ok. 108 kart (wym. ok. 6 x 9 cm), instrukcja.</t>
  </si>
  <si>
    <t>Gra matematyczna - algebra - liczby całkowite - gra karciana, talia składa się kart "stack" i kart do dobrania. Na początku gry rozkładamy karty "stack" a pozostałe karty układamy w zakryty stosik. Odkrywając karty ze stosika należy jak najszybciej dobrać dwie do karty "stack" i stworzyć w ten sposób trójkę kart. Gracz z największą liczbą trójek wygrywa. Nauczyciel może regulować poziom trudności poprzez eliminację kart "stack" z trudniejszymi zadaniami. Zawartość zestawu: min. 20 kart "stack", min. 40 kart do dobrania, wym. kart ok. 10,5 x 7,5 cm.</t>
  </si>
  <si>
    <t>zestaw laboratoryjny - tematyka - zieleń, przeznaczona dla dzieci, które wcielą się w rolę badaczy nasion i roślin.
14 wspaniałych doświadczeń dla młodego botanika.
W skład zestawu wchodzą:
- torebka z nasionkami min. 8 różnych gatunków roślin
- lupa
- zakraplacz
- miarki
- drewniany stojak ze specjalnymi otworami na doniczki z sadzonkami
- min. 8 nakładek do sadzonek
- min. 5 przeźroczystych pojemników z podziałką
- min. 6 doniczek
- min. 4 etykiety
- min. 3 kalendarzyki obserwacji (po angielsku)
- książeczka w języku angielskim</t>
  </si>
  <si>
    <t>Gra przyrodnicza - tematyka: drzewa, Zestaw zawiera: ok. 24 sztuk tafelków (ok. 12 par), instrukcję</t>
  </si>
  <si>
    <t>Gra przyrodnicza - tematyka: owady, gra typu memo: ok. 40 sztuk tafelków (ok. 20 par) o wymiarach ok. 54 x 54 mm</t>
  </si>
  <si>
    <t>Zagadki obrazkowo-dźwiękowe wraz z płytą CD - tematyka: odgłosy przyrody</t>
  </si>
  <si>
    <t>Gra przyrodnicza - tematyka: zwierzęta zoo, gra typu memo: ok. 40 sztuk tafelków (ok. 20 par)</t>
  </si>
  <si>
    <t>Analogowy projektor hologramów 3D - dwie lustrzane powłoki dzięki swojej budowie wyświetlają obraz ukrytych w projektorze przedmiotów ponad jego powierzchnię, tworząc pozornie prawdziwy obraz 3D</t>
  </si>
  <si>
    <t>Zestaw do przeprowadzania eksperymentów - zawartość:
Szkło powiększające, Kubek, Magnes ceramiczny, Kwadraciki z pianki, Lina, Piasek, Żwir, Drewniany patyk, Igła, Nici, Koraliki okrągłe, Koraliki podłużne, Czarne serwetki, Piecyk solarny (papierowy szablon), Zegar słoneczny (papierowy szablon)</t>
  </si>
  <si>
    <t xml:space="preserve">Pojemnik dwukomorowy do obserwacji robaków z lustrem lupą navir/równoważny - przyrząd optyczny do obserwacji owadów,
, pozwalający na obserwację obiektów aż z trzech stron:
- można patrzeć na nie z góry, przez pojedyncze szkło powiększające 2x albo przez podwójny system z wykorzystaniem drugiej lupy co daje powiększenie aż 4x,
- obserwować je z boku przez przezroczystą obudowę z plastiku dodatkowo wykorzystując do tego drugą lupę o powiększeniu 3x,
dodatkowo do pojemnika załączona pinceta,  plastikowy model pająka </t>
  </si>
  <si>
    <t>Zestaw do przeprowadzania ekspermentów na temat kryształów: W zestawie ok. 18 eksperymentów wraz z wyjaśnieniami i ciekawostkami na temat kryształów. Zestaw umożliwiający przeprowadzenie reakcji z udziałem siarczanu miedzi, aluminium, soli i roztworu soli fizjologicznej. Zestaw zawiera: drewniane patyki – min. 2szt, druciki/wyciorki – min. 2szt, nić, łyżeczkę, szkło powiększające, sól ałunową, siarczan miedzi, sól Epsom, szalkę Petriego, menzurkę, gumowe rękawiczki, instrukcję</t>
  </si>
  <si>
    <t>Zestaw do robienia baniek mydlanych i piany - Zestaw  pozwala na wykonanie min. 4 różnych eksperymentów. Zestaw zawiera: Kolorowe tabletki – ok. 9 szt, Pipety – ok. 3 szt., Płytki Petriego – ok. 3 szt, Słomki –ok. 5 szt, Nici -ok. 0,8 m, Mydło w płynie</t>
  </si>
  <si>
    <t xml:space="preserve">Puzzle gramatyczne - 
puzzle do nauki angielskich czasowników nieregularnych. Gra polega na układaniu trzech form czasownika w jedną słowną układankę. Podzielone kolorystycznie grupy wyrazów pozwalają szybko zorientować się w powtarzalności pewnych schematów w jakich słowa się zmieniają, Zawartość: min. 90 czasowników (min. 270 puzzli), instrukcja.
</t>
  </si>
  <si>
    <t>Gra planszowa do nauki gramatyki angielskiej - czasów, np.: przeszłych - "Present Perfect or Past Simple?", teraźniejszych - "Present Simple or Present Continuous?" i przyszłych - "Future Simple or Present Continuous?". Na planszy gracz trafia na typowe słowa - klucze, które podpowiadają, kiedy użyć odpowiedniej formy gramatycznej. Jednocześnie losując jedną z kart przedstawiających czynność, gracz musi ułożyć zdanie: pytające, przeczące lub oznajmujące - kolory pola wskazują rodzaj zdania. Zawartość: plansza, min. 60 kart z czasownikami, pionki, kostka, instrukcja.</t>
  </si>
  <si>
    <t xml:space="preserve">
Gra gramatczna - j. angielski - tworzenie zdań angielskich w różnych czasach od teraz będzie przyjemnością i zabawą! Dzięki grze, w fascynujący sposób gracze ćwiczą budowę trzech podstawowych typów zdań (zdania twierdzące, zdania przeczące, pytania). Dodatkowo identyfikują angielskie czasy (na polach znajdują się słowa i zwroty wskazujące, w jakim czasie zdanie powinno być ułożone. Zawartość: min. 60 kart z czasownikami, plansza, kostka, min. 4 pionki, instrukcja
</t>
  </si>
  <si>
    <t>Ćwiczenia z kodowania - zestaw odkrywający świat kodowania dla dzieci. Min. 24 karty zadań. W najłatwiejszym poziomie dziecko samo może dobierać strzałki do narysowanej trasy. W kolejnym - karta zadań pokazuje tylko zwierzątka, między którymi ma przebiegać trasa, i rodzaje strzałek, które należy wykorzystać do jej ułożenia. W trzecim poziomie trudności dodatkowo jest określona dozwolona liczba strzałek jednego lub dwóch rodzajów. Najtrudniejszy poziom - liczba i rodzaj strzałek są ściśle określone.  Zadaniem gracza jest wyznaczyć trasę na planszy magnetycznej z narysowanymi zwierzątkami tak, by wiodła ona od jednego zwierzątka do drugiego. Na planszy naniesiona jest siatka kwadratowych pól, która ułatwia układanie trasy, poprzez umieszczanie strzałek na konkretnych polach. Zawartość: min. 24 karty zadań, min. 2 dwustronne plansze magnetyczne,ok. 46 magnetycznych strzałek (ok.23 czerwone i ok. 23 fioletowe), przewodnik dla nauczyciela</t>
  </si>
  <si>
    <t>Zestaw kolorowych kubków - układanie wg wzoru - Zawartość zestawu: ok. 12 x kolorowych kubków,  ok. 50 x karty z przydziałem  z różnymi kombinacjami, min. 1 x dzwonek</t>
  </si>
  <si>
    <t>Zestaw rurek do gry - zestaw zawiera min. 41 rurek, w tym:
– min. 3 sztuki rurek: C’, D’, E’, F’, G’, A’, H’*, C’’
– min. 2 sztuki rurek: Cis’, Dis’, Fis’, Gis’, Ais’
– min. 1 sztuka rurek: Cis’’, D’’, Dis’’, E’’, F’’, Fis’’, G’’
Zestaw zawiera dodatkowo:
– min. 8 sztuk zatyczek oktawator
– min. 1 komputerowy dyrygent
– min. 1 worek
Zestaw klasowy - złożony z min. 3 zestawów Diatonicznych, min. 2 zestawów Chromatycznych i min. 1 zestawu Sopranowego. Zastosowanie oktawatorów na wybrane dźwięki umożliwi rozszerzenie skali grania do ok. 2,5 oktawy.</t>
  </si>
  <si>
    <t>Książka pt.: "Piosenki i zabawy edukacyjne na Bum Bum Rurki" lub równoważne</t>
  </si>
  <si>
    <t>Ułamki magnetyczne z sortownikiem koła - przywierają całą powierzchnią zarówno do tablic białych jak i zielonych wykonanych z blachy. Wykonane z elastycznego tworzywa sztucznego pokrytego od spodu na całej powierzchni specjalną powłoką magnetyczną, zatem nie tłuką się i nie odklejają się od nich taśmy magnetyczne
Sortownik umożliwia natychmiastowy dostęp do każdego ułamka co pozwala na swobodne operowanie całą ich paletą podczas zajęć przy tablicy. SORTOWNIK wymiary: ok. &gt; 44 cm x 22 cm, UŁAMKI
Tworzywo plastyczne – przypominające grubą gładką wykładzinę. Wszystkie wykonane na bazie koła o średnicy ok. 20 cm. Dodatkowo każdy z ułamków jest opisany. Powierzchnia ułamków jest gładka zmywalna. W zestawie znajduje się min. Jedno koło i min. 50 ułamków ½ min. 2 szt. 1/3 min. 3 szt. ¼ min. 4 szt. 1/5 min. 5 szt. 1/6 min. 6 szt. 1/8 min. 8 szt. 1/10 min. 10 szt. 1/12 min. 12 szt.</t>
  </si>
  <si>
    <t>Zestaw matematyczny wyjaśniający kluczowe pojęcia matematyczne. Scenariusze zajęć przygotowane są dla uczniów szkoły podstawowej w oparciu o obowiązującą podstawę programową.
Oryginalne propozycje prowadzenia lekcji ułatwiają uczniom zrozumienie idei powierzchni i długości czy pojęć planu i skali.  Zawartość zestawu: min. 6 scenariuszy będących również inspiracją do prowadzenia ciekawych lekcji z całego działu, proste ćwiczenia multimedialne na tablice, kłódki, centymetr min. 30 szt., miara zwijana ok. 10 m.</t>
  </si>
  <si>
    <t>Gra edukacyjna - domino, gra wykonana z drewna, Wymiary klocka: ok. 4,5 x 2 cm, Produkt dopuszczony do obrotu w UE zgodnie z posiadanym certyfikatem CE oraz zgodnością z normą EN-71</t>
  </si>
  <si>
    <t xml:space="preserve">Gra edukacyjna - gra umożliwiająca naukę kodowania, zawierająca mozaikę, umożliwia wprowadzenie dzieci do myślenia komputacyjnego. Gra zawierająca dwa warianty - pierwszy polegający na odwzorowywaniu diagramów na jednej stronie karty, drugi - na tworzeniu obrazka zgodnie z instrukcjami na zakodowanej stronie karty. </t>
  </si>
  <si>
    <t>Książka do nauki kodowania - pt.: "Bawimy się programując w Scratchu 3" lub równoważne</t>
  </si>
  <si>
    <t>Komplet NOWYCH drewnianych puzzli do Ozobota -
Cztery opakowania Nowych puzzli do Ozobota - 48 puzzli Starter set, 24 puzzle Color Set, 24 puzzle Speed Set oraz 24 puzzle Special Moves Set lub równoważne</t>
  </si>
  <si>
    <t xml:space="preserve">Pomoc dydaktyczna, dzięki której nauczyciel lub rodzic może ocenić, w jakim stopniu dziecko opanowało umiejętność wykonywania obliczeń arytmetycznych: dodawania (w zakresie 30 i 100), odejmowania (w zakresie 30 i 100), mnożenia (w zakresie 50, 60 i 100) i dzielenia (w zakresie 50, 60 i 100). Do mnożenia i dzielenia w zakresie 100 - dwa wzory kart. Łącznie w zestawie: ok. 12 kart. Na każdej karcie:ok. 60 działań arytmetycznych, w których brakuje rozwiązania. Poniżej działań znajdują się wycięte pola, w których dziecko wpisuje - na podłożonej wcześniej kartce - brakujące odpowiedzi. Następnie nauczyciel odwraca sprawdzian na drugą stronę i sprawdza zapisy ucznia. </t>
  </si>
  <si>
    <t>kpl.</t>
  </si>
  <si>
    <t>Programowany robot podłogowy - na grzbiecie myszki znajdują się przyciski kierunku ruchu, a także przyciski startu, pauzy i anulowania. Robot świeci i wydaje dźwięki, może poruszać się w dwóch prędkościach. Zawartość: robot "myszka" (dł. ok. 10 cm, działa na 3 baterie AAA), ok. 30 dwustronnych kart</t>
  </si>
  <si>
    <t xml:space="preserve">Plansze edukacyjne do Ozobota - zestaw zawiera: 4 plansze / plany miast świata, 32 karty z zadaniami, naklejki z komendami: jedź prosto, skręć w lewo, skręć w prawo, koniec, zygzak, tornado lub równoważne
 </t>
  </si>
  <si>
    <t>Gra do nauki j. angielskiego - typu memo - każda plansza zawiera np. 4 rysunki, a każdy rysunek znajduje się na dwóch różnych planszach, zawartość gry: min 12 plansz oraz min. 24 karty, brak napisów pod obrazkami,</t>
  </si>
  <si>
    <t>Gra do nauki j. angielskiego - Celem gry jest opisać słowo - hasło nie używając trzech zakazanych słów podanych na karcie. Każda karta zawiera min. 4 słowa do opisania, razem min. 192 słów. To podstawowe słowa, które uczniowie przyswajają jako pierwsze. Gra dla osób, które poznały słowa z dziedzin, min.: zwierzęta, żywność, przedmioty szkolne,    przedmioty domowe, rodzina, części ciała, ubrania,  zawody. Gra dedykowana dla wszystkich początkujących. Zawartość: min.: 48 kart (192 słów). Poziom A1-A2</t>
  </si>
  <si>
    <t xml:space="preserve">Gra do nauki j. angielskiego - zestaw 40 gier planszowych – gramatyka w konwersacjach – Język angielski, zestaw to ok. 40 gier planszowych, dzięki którym można powtórzyć i utrwalić podstawowe zagadnienia gramatyczne za pomocą konwersacji. </t>
  </si>
  <si>
    <t>Gra edukacyjna do nauki j. angielskiego - typu memory. Zadaniem dzieci jest zebrać jak najwięcej par tych samych obrazków. W czasie zabawy dzieci wzrokowo przyswajają angielskie słowa, gdy na parze kartoników widzą albo znaczenie polskie, albo angielskie. W grze może uczestniczyć 2-8 graczy.
Wiek: Od 3 lat.
Zawartość: min. 80 jednostronnych tafelków o wymiarach min. 4,8 x 4,8 cm, kartoniki tworzą łącznie min. 40 par, minisłowniczek do słów z gry z opisem wymowy.</t>
  </si>
  <si>
    <t>Gra do nauki j. angielskiego - typu Bingo - Systematyczne utrwalanie znaczenia popularnych słów angielskich w emocjonującej zabawie. Każdy uczeń ma swoją planszę z min. 24 wyrazami. Nauczyciel losuje jeden z min. 75 kartoników z wyrazem, a dziecko które je ma na swojej planszy i zgłosi się pierwsze: powtarza wymowę za nauczycielem, a także podaje polskie znaczenie. Atutem zestawu jest możliwość przeprowadzenia gry z całą klasą. Wiek: 7-12 lat. Liczba graczy: 1-36. Zawartość: min. 36 plansz bingo (wym. ok. 20 x 20 cm), min. 75 kartoników do wyczytywania (wym. ok. 5 x 5 cm), min. 500 papierowych żetonów</t>
  </si>
  <si>
    <t>Kostki do nauki j. angielskiego - służące do wyboru tematyki wypowiedzi. Miękkie kostki z trwałej pianki. Zawartość: min. 6 kostek z angielskimi poleceniami - bok kostki min. 4,2 cm</t>
  </si>
  <si>
    <t>Gra edukacyjna - Edukacyjna gra karciana w formie quizu z zakresu wiedzy z języka angielskiego, w którą może grać od 2 do 4 graczy. Jedna partia trwa około 20 minut. Wygrywa ten gracz, który jako pierwszy zdobędzie 5 kart, poprawnie odpowiadając na pytania. Zawartość zestawu: min 55 kart do gry</t>
  </si>
  <si>
    <t>Gra Pamięciowa typu "Zgadnij Kto?" WHO IS IT? Minimalna zawartość zestawu: 2 plansze (czerwona oraz niebieska), 24 duże i 24 małe karty (czerwone oraz niebieskie talie),</t>
  </si>
  <si>
    <t>Zestaw farb akrylowych o poj. Min. 100 ml każda tuba – min. 12 kolorów</t>
  </si>
  <si>
    <t>Pistolet do Kleju na Gorąco o parametrach minimalnych: 11mm 60W, w zestawie: 30 Wkładów Klejowych</t>
  </si>
  <si>
    <t>Klej polimerowy uniwersalny bezbarwny elastyczny 1l</t>
  </si>
  <si>
    <t>Kolekcja min. 10 gier zaprojektowanych do utrwalania wiadomości o ułamkach w formie gier i układanek.
Każda gra składa się z planszy, ruchomych elementów i karty odpowiedzi. Uczniowie mogą uczyć się indywidualnie, w parach lub grupach 3-osobowych. Po ułożeniu elementów gry uczniowie mogą sprawdzić poprawność z kartą odpowiedzi lub zapisać wyniki do zeszytu na polecenie nauczyciele. Załączona instrukcja zawiera schemat wszystkich ruchomych elementów, co umożliwia powielenie gier i układanie ich bez plansz.
Zagadnienia gier: ułamek zwykły a jego schemat,
    ułamek zwykły a dziesiętny,
    porównywanie ułamków zwykłych,
    dodawanie ułamków o tych samych mianownikach,
    odejmowanie ułamków o tych samych mianownikach,
    dodawanie ułamków o różnych mianownikach,
    odejmowanie ułamków zwykłych o różnych mianownikach,
    mnożenie ułamków zwykłych przez liczbę całkowitą,
    dzielenie ułamków przez liczbę całkowitą i odwrotnie,
    ułamki dziesiętne do części tysięcznych.
Zawartość:
   Min. 10 gier (plansza rozkładana o wym. 44 x 30 cm),
   Min. 10 kompletów ruchomych kartoników z kopertami na rzep do przechowywania,
   Min. 10 kart odpowiedzi,
    instrukcja ze schematem ruchomych elementów do kopiowania.</t>
  </si>
  <si>
    <t>Zestaw plansz dydaktycznych do nauki matematyki - Zestaw plansz dydaktycznych dla szkoły podstawowej składa się z 20 ruchomych plansz ilustrujących pola figur płaskich.
Rozmiar plansz: ok. 42 cm x 29,5 cm</t>
  </si>
  <si>
    <t>Zestaw geometryczny
Opis produktu:
W skład zestawu wchodzą:
    szablon (literki/cyferki)
    temperówka
    gumka
    ołówek
    dwa cyrkle
    dwie ekierki
    linijka
    kątomierz</t>
  </si>
  <si>
    <t>Drewniane trójkąty matematyczne - gra typu domino</t>
  </si>
  <si>
    <t>Gra edukacyjna - dot. części mowy: Rzeczowniki, zaimki, przysłówki.
Podczas gry - zadaniem będzie znajdowanie, notowanie i wskazywanie słów, które są rozwiązaniem zadań z kart
Zawartość pudełka: plansza do gry, kostka do gry, pionki-min. 4 szt, karty z poleceniami-min. 55 szt, notes, instrukcja.</t>
  </si>
  <si>
    <t>Chińczyk logopedyczny - Gra utrwalająca wymowę głosek ciszących, syczących i szumiących, Publikacja zawiera min. 15 plansz: min. 5 z głoskami ciszącymi, min. 5 z głoskami syczącymi i min. 5 z głoskami szumiącymi. Dla każdej głoski została opracowana jedna plansza. Na ostatniej planszy w każdej grupie znajdują się obrazki, dzięki którym dziecko ćwiczy wszystkie głoski z danego szeregu.</t>
  </si>
  <si>
    <t>Najprostsze wierszyki - Zabawy usprawniające rozumienie i nazywanie w warunkach domowych dla dzieci z opóźnionym rozwojem mowy - autor: Aleksandra Kwaśiewska /lub równoważne</t>
  </si>
  <si>
    <t xml:space="preserve">Akcesorium edukacyjne - tzw. miniturbinki - miniwiatraczki, które należy położyć na gładkiej powierzchni i dmuchać równomiernie. Zabawa ćwiczy motorykę twarzy, uczy kontrolowania oddechu i jest doskonałą zabawą. Zawartość:min. 20 sztuk - śr. ok. 3 cm - wykonane z tworzywa. </t>
  </si>
  <si>
    <t>op.</t>
  </si>
  <si>
    <t xml:space="preserve">Zestaw - dmuchajka -  min. 4 szt.: min. 4 piłeczki styropianowe o śr. ok. 2,5 cm, min. 4 słomki
 Dmuchajka ułatwia i uatrakcyjnia proces usprawniania aparatu oddechowego, artykulacyjnego i fonacyjnego. Ćwiczy kontrolowanie oddechu, wydłużanie fazy wydechowej, umożliwia ustalenie prawidłowego toru oddechowego, a ponadto jest wspaniałym sposobem na rozwinięcie umiejętności koncentracji. Poprzez zabawę uczy spokoju i ekonomicznego zużywania powietrza. Drewniana pomoc jest w pełni higieniczna, przeznaczona do wielokrotnego użytku w gabinetach logopedycznych, przedszkolach oraz domu. Zabawka logopedyczna wykonana z drewna bukowego o wym. min. śr. 6 cm,  wys. ok. 5 cm </t>
  </si>
  <si>
    <t>Wiatraczek o śr. ok. 23 cm - Pomoc do ćwiczeń oddechowych i logopedycznych. Do zabawy i wykonywania różnorodnych ćwiczeń oddechowych stymulujących prawidłowy rozwój aparatu mowy. Wiatraczki wykonane z folii błyszczącej i holograficznej - mix kolorów</t>
  </si>
  <si>
    <t>Gra edukacyjna - do ćwiczeń logopedycznych - 
    Gra zachęcająca dzieci do wymowy trudnych wyrazów, zawierających zgłoski syczące, ciszące i szumiące.
    Gra polega na wyszukiwaniu par takich samych obrazków oraz ich wyraźnej wymowie.
    Wiek: 5+.
    Liczba graczy: 2+.</t>
  </si>
  <si>
    <t>Zestaw edukacyjny - pomoc dydaktyczna do nauki czasowników w liczbie pojedynczej, Zestaw zawiera:
– min. 18 elementów obrazkowych (18 czynności)
– min. 19 etykietek opisowych np: ( CO ROBI? , SIEDZI, MYJE, SPRZĄTA, IDZIE, MALUJE, GRABI, GOTUJE, STOI,ŚPI,JEDZIE, CZYTA, PISZE, GRA, WIESZA, SKACZE,LEŻY, JE, PIJE).</t>
  </si>
  <si>
    <t>Zestaw edukacyjny - pomoc dydaktyczna do nauki rzeczowników w liczbie pojedynczej i liczbie mnogiej. Zestaw zawiera:
– min. 40 kolorowych elementów obrazkowych
– min. 44 etykietki opisowe – JEST, SĄ, LAMPA, GRUSZKI, LALKI, PSY, SŁOŃ, LATAWIEC, OCZY, OKO, SŁONIE, MIŚ, LAMPY, UL, AUTA, DRZEWA, BALON, KOŃ, RĘKA, LATAWCE, STÓŁ, SAMOCHÓD, MOTYL, SAMOCHODY, JABŁKO, JABŁKA, PIŁKA, ULE, NOGA, PIES, NOGI, PIŁKI, LALKA, RĘCE, MISIE, GRUSZKA, PARASOL, KONIE, STOŁY, DRZEWO, AUTO, BALONY, PARASOLE, MOTYLE.</t>
  </si>
  <si>
    <t>Pomoc terapeutyczna  i edukacyjna - pn.:" Co robi pies?" Można ją wykorzystać do nauki czasowników, przyswajania zdań dwuwyrazowych, zwracania uwagi na drugi wyraz w zdaniu przy czytaniu pełnymi wyrazami (czytanie globalne) oraz rozumienia pytania: Co robi?
W skład zestawu wchodzi:
– 7 plakietek z wizerunkiem psa podczas czynności: bawi się, śpi, pije, je, stoi, siedzi, leży.
– 8 etykietek z podpisami (np.CO ROBI PIES, PIES JE, PIES BAWI SIĘ, PIES PIJE, PIES STOI, PIES SIEDZI, PIES LEŻY, PIES ŚPI).</t>
  </si>
  <si>
    <t>Quiz zawiera min. 72 zagadki pogrupowane na trzy tematy: ZOO, owoce i warzywa oraz zawody. Ten z graczy, który wykaże się wiedzą, błyskotliwością i inteligencją oraz przejdzie najszybciej drogę na planszy, zasługuje na tytuł Króla albo Królowej Zagadek i zdobywa koronę.
Wiek: 4+
Liczba graczy: 2-4</t>
  </si>
  <si>
    <t>Zestaw do kreatywnej zabawy doskonalący sprawność manualną najmłodszych. Dzieci mogą swobodnie łączyć ze sobą poszczególne elementy zestawu bądź ubarwiać pojedyncze przez przewlekanie i przeplatanie kolorowych sznurowadeł.
Zestaw składa się z min. 23 elementów i min. 5 sznurowadeł.</t>
  </si>
  <si>
    <t>DREWNIANE PUZZLE UKŁADANKA GRA LOGICZNA MOZAIKA XL KARTY 155 EL. - materiał: drewno, 5 poziomów trudności, etui: tak, wymiary etui: ok. 26/19/3cm
W zestawie: min. 24 karty edukacyjne, min. 155 drewnianych klocków, etui</t>
  </si>
  <si>
    <t>Układanka dotycząca zagadnienia symetrii - zestaw składający się z min. 48 elementów, z których można ułożyć min. 24 kolorowe, duże obrazki. Jest to świetna układanka dla najmłodszych dzieci, które uczą się nowych słów i ćwiczą koordynację wzrokowo-ruchową. 
Zestaw zawiera:
    Min. 48 tafelków, z których można ułożyć min. 24 pary</t>
  </si>
  <si>
    <t>Układanka geometryczna - ZESTAW ZAWIERA:
- min. 7 różnych kształtów w min. 7 żywych kolorach, Z kolorowych elementów można ułożyć
mnóstwo kombinacji w 3D. 
- min. 30 kart z wzorami.</t>
  </si>
  <si>
    <t>Gra edukacyjna z rekwizytami. W zestawie  trójwymiarowa drewniana pralkę o wymiarach ok.: 19 x 21 x 12 cm, w której dziecko umieszcza kartoniki z wyselekcjonowanymi strojami. Po umownym procesie prania, następuje rozwieszanie ubranek. Kartoniki mają specjalne otwory umożliwiające ich nawlekanie na załączone w zestawie sznurki.
Zawartość pudełka:
- trójwymiarowa pralka (do samodzielnego złożenia),
- ubranka / kartoniki - min. 80 szt.,
- sznurówki - min. 5 szt.,
- tabliczki imitujące kapsułki do prania - ok. 32 szt.,
- karty kodów - min. 42 szt.,
- klepsydra,</t>
  </si>
  <si>
    <t>gra logiczna - GRA Z KARCIANYMI SYMBOLAMI!Reguły: Zawodnicy wykładają na stół co najmniej trzech kości o tej samej wartości (w różnych kolorach) lub o kolejnych wartościach w jednym kolorze. Gracz, któremu uda się pozbyć wszystkich kostek, zwycięża! Zawartość: ok. 104 kostki z symbolami kart (As, 2, 3, 4, 5, 6, 7, 8, 9, 10, Walet, Dama i Król w czterech kolorach - 2 talie), min. 2 kostki z Jokerami, min. 4 podstawki i instrukcja</t>
  </si>
  <si>
    <t xml:space="preserve">Komplet 2 talii kart. Na awersach figury. Rewersy nie tylko szlachetne, ale także symetryczne i wyraźnie różniące się od siebie. Talie składają się z 55 plastikowanych kart </t>
  </si>
  <si>
    <t>Gra polegająca na wymyślaniu powiązanych ze sobą wyrazów i ułożeniu ich na planszy w sposób, który może przypominać krzyżówkę. Każdy z zawodników losuje płytki z literami o różnej wartości punktowej, z których następnie układa słowa na planszy. Zwycięża osoba, która za ułożone wyrazy zdobędzie największą liczbę punktów. Dodatkowym zadaniem stojącym przed graczami jest układanie wyrazów na specjalnych polach planszy, na których można zgarnąć specjalne premie!</t>
  </si>
  <si>
    <t xml:space="preserve">Gra karciana typu Dixit lub równoważna - min.: 84 kolorowe karty z ilustracjami, 1 plansza punktacji, 8 drewnianych pionków w kształcie króliczków, 8 tabliczek do głosowania,
</t>
  </si>
  <si>
    <t>Gra dydaktyczna z tabliczką mnożenia - karty z poleceniami typu:  ja mam, kto ma?  - Zestaw zawiera: ok. 40 kart, karty są wydrukowane na papierze o gramaturze ok.160g, zalaminowane, rogi są zaokrąglone.</t>
  </si>
  <si>
    <t>MATEMATYCZNE PSZCZOŁY | Dodawanie i odejmowanie w zak.20 - Pomoc edukacyjna wspomagająca naukę matematyki w edukacji wczesnoszkolnej. Działania obejmują dodawanie i odejmowanie w zakresie 20 z przekroczeniem progu dziesiątkowego.
Zawiera: min. 20 uli w rozmiarze ( ok. A5)  - na każdym zapisana jest cyfra lub liczba, ok. 118 pszczółek z działaniami w rozmiarze ok. 6,6 cm x 5,7 cm Na kartach znajdują się działania dodawania i odejmowania w zakresie 20.</t>
  </si>
  <si>
    <t xml:space="preserve">Zestaw Suchościeralny – Litery do Pisania po Śladzie i Samodzielnie - ok. 68 zalaminowanych kart o wymiarach ok. 7 cm x 19,5 cm – każda karta przedstawia jedną literę alfabetu (bez polskich znaków diakrytycznych) zarówno w wersji małej, jak i wielkiej.
    Karty do pisania po śladzie – litery są różnej wielkości, co pozwala na stopniowanie trudności i ćwiczenie precyzyjnych ruchów ręki.
    Karty do pisania samodzielnego w liniaturze – większa liniatura niż zeszytowa ułatwia początkującym dzieciom naukę samodzielnego pisania.
    Karty są wydrukowane na papierze o gramaturze ok. 160g, zalaminowane i wycięte z zaokrąglonymi rogami dla bezpieczeństwa i wygody użytkowania.
    Metalowe kółko spinające karty.
    Całość zapakowana w woreczek strunowy, </t>
  </si>
  <si>
    <t xml:space="preserve">Karty Pracy Grafy Matematyczne - w zestawie 4 sztywne foliowane karty w formacie A5 do ćwiczenia rachunków, + pisak (format A5, suchościeralne) </t>
  </si>
  <si>
    <t>Plansze edukacyjne " Tabliczka mnożenia do 100" (zestaw 10 kart) - Zestaw zawiera 10 jednostronnie foliowanych plansz o wymiarach ok. 14,5x29cm z tabliczką mnożenia do 100, na każdej karcie motyw potworków</t>
  </si>
  <si>
    <t xml:space="preserve">Gra typu Kostka po kostce lub równoważna, min. 6 kostek - zabawa polega na układaniu wyrazów składających się z 3,4,5 i 6 liter, zestaw zawiera: Karty obrazki ok. 55 szt., kostki litery min. 6 szt., podstawka pod karty  </t>
  </si>
  <si>
    <t>Pieczątki motywacyjne stemple - W zestawie min. 6 drewnianych pieczątek oraz zasobnik z tuszem.
Praktyczny pojemnik - tuba zamykana wieczkiem.</t>
  </si>
  <si>
    <t>Gra Pamięć słowa typu mini - Zawartość: pionki min. 4 szt., plansza, kartoniki z obrazkami i słowami min. 32 szt.,
kostka do gry.</t>
  </si>
  <si>
    <t>Gra Wyrazy typu: obserwujesz-znajdujesz - na każdej z kart gry umieszczono 8 wyrazów.
Wyrazy są do siebie podobne, różnią się często jedną literą lub głoską.
Celem graczy jest znalezienie słowa, które znajduje się na dwóch kartach.
Zapisane słowa na kartach różnią się wielkością liter i w zależności od ilości liter w wyrazie również kolorem. Zawartość: ok. 55 tabliczek</t>
  </si>
  <si>
    <t>Gra typu Ale-pary lub równoważna, dzięki której dziecko ćwiczy pamięć a także spostrzegawczość i refleks.
Zasady gry - rozłóżcie wszystkie obrazki rewersami do góry a następnie, odsłaniajcie je kolejno, w celu znalezienia dwóch identycznych obrazków. Jeżeli graczowi się to uda zabiera obrazki. Jeżeli nie odkłada je na miejsce. Wygrywa ten, kto zdobędzie ich najwięcej. Różne warianty tematyczne</t>
  </si>
  <si>
    <t>Klamerkowy zestaw - mnożenie - Zestaw ok. 60 kart o wymiarach ok. 7 cm x 6,5 cm. Karty są wydrukowane na grubym papierze ok. 160g, zalaminowane folią, rogi są zaokrąglone, do zestawu dołączonych jest min. 5 klamerek.</t>
  </si>
  <si>
    <t>Klamerkowy zestaw - dzielenie - Zestaw ok. 90 kart o wymiarach ok. 7 cm x 6,5 cm. Karty są wydrukowane na grubym papierze ok. 160g, zalaminowane folią, rogi są zaokrąglone, do zestawu dołączonych jest min. 5 klamerek.</t>
  </si>
  <si>
    <t>KLAMERKOWY ZESTAW KODOWANIE Z ROBOTAMI - Zadaniem dziecka jest oznaczenie za pomocą klamerki właściwego kodu - drogi robota. Robot powinien zebrać śrubki nie wychodząc poza planszę oraz nie wchodząc na pola z x. Zestaw ok. 20 kart w rozmiarze ok. 6 cm x 14 cm
wydrukowane na papierze ok. 160g, zalaminowane folią, rogi są zaokrąglone, do zestawu dołączonych jest min. 5 klamerek.</t>
  </si>
  <si>
    <t xml:space="preserve">ZEGAR KLAMERKOWE ZABAWY - Klamerkowe zadania rozwijające umiejętność odczytywania godziny z zegara wskazówkowego.
Zestaw ok. 48 kart o wymiarach ok. 6 cm x 9,9 cm.
Karty są wydrukowane na grubym papierze, zalaminowane folią,
Do zestawu dołączonych jest min. 5 klamerek.
</t>
  </si>
  <si>
    <t>Gra typu BINGO - tematyka mnożenie i dzielenie - Zawartość: ok. 12 dwustronnych plansz, ok. 108 dwustronnych kartoników (wym. ok. 6 x 6 cm)</t>
  </si>
  <si>
    <t>Gra - kolorowa tabliczka mnożenia - Zawartość: ok.
    5 dwustronnych plansz z działaniami (wym. ok. 22 x 27 cm), ok. 200 kartoników z wynikami  (wym. ok. 4,5 x 4,5 cm), plansze i kartoniki wykonane są z grubego kartonu pudełko z przegródkami</t>
  </si>
  <si>
    <t>Maraton ortograficzny - gra planszowa - Zestaw zawiera:
• ok. 110 kart wyrazów o wym. ok. 9 x 6 cm
• dwustronna plansza o wym. ok. 34 x 26,5
• min. 8 pionków - po 2 w 4 kolorach
• ok. 40 żetonów</t>
  </si>
  <si>
    <t>Gra planszowa typu Wyścig ortograficzny BIG lub równoważne Zestaw zawiera:
• ok. 96 tabliczek z obrazkami o wym. ok. 3,5 x 3,5 cm
• pionek
• plansza o wym. ok. 24,5 x 18 cm
• 60 żetonów
• kostka o wym. ok. 2 x 2 cm</t>
  </si>
  <si>
    <t>Robot Kodujący typu "VinciBot" dla Dzieci, Zabawka Edukacyjna STEM, Robot do Programowania w Języku Scratch i Python z Pilotem, Inteligentny Robot AI, Wiek 8+</t>
  </si>
  <si>
    <t>Szachy - Zestaw 3 gier: szachy, warcaby, tryktrak zamkniętych w drewnianym pudełku. Pudełko z grafiką pól do gry w szachy lub warcaby, a od wewnętrznej strony przeznaczone do gry w tryktrak. Pionki wykonane z drewna. · wym. po rozłożeniu ok. 40 x 40 x 3,0 cm
Skład zestawu: 5 kostek do gry, 32 figurki szachowe o wys. ok. 3,5 do 8 cm, 30 pionków do warcabów o śr. ok. 2,5 cm, 24 pionki do tryktraka o śr. ok. 2,5 cm</t>
  </si>
  <si>
    <r>
      <rPr>
        <sz val="11"/>
        <color theme="1"/>
        <rFont val="Calibri"/>
        <family val="2"/>
        <charset val="1"/>
      </rPr>
      <t xml:space="preserve">Bryły szkieletowe
Cechy:
</t>
    </r>
    <r>
      <rPr>
        <sz val="10"/>
        <color theme="1"/>
        <rFont val="Calibri"/>
        <family val="2"/>
        <charset val="1"/>
      </rPr>
      <t>stabilne i bardzo trwałe,
proporcjonalne wyokości brył i długości krawędzi,
graniastosłupy w kolorze niebieskim, a ostrosłupy - w zielonym,
nauka w praktycznym działaniu,
doskonały materiał demonstracyjny.
Zawartość:
7 szkieletów z metalu lakierowanego proszkowo o wys. brył ok. 30 cm,
kłębek wełny,
odważnik 50 g</t>
    </r>
  </si>
  <si>
    <r>
      <rPr>
        <sz val="11"/>
        <color theme="1"/>
        <rFont val="Calibri"/>
        <family val="2"/>
        <charset val="1"/>
      </rPr>
      <t xml:space="preserve">Budowanie szkieletów brył
</t>
    </r>
    <r>
      <rPr>
        <sz val="10"/>
        <color theme="1"/>
        <rFont val="Calibri"/>
        <family val="2"/>
        <charset val="1"/>
      </rPr>
      <t xml:space="preserve">Zawartość:
Min. 80 kolorowych kulek o średnicy ok. 1,6 cm (każda kulka posiada 26 otworów),
Min. 250 patyczków o długości od ok. 5 do 14,14 cm (w 6 kolorach),
wykonane z solidnego tworzywa.
</t>
    </r>
  </si>
  <si>
    <t>Karty logopedyczne wspomagające naukę czytania sylab
Zestaw powinien zawierać: ok. 234 kartoniki formatu A6 zadrukowane w kolorze i dwustronnie zabezpieczone folią, ok. 25 przekładek z oznaczeniem literowym. Sylaby napisane wielkim drukiem, czcionką bezszeryfową.</t>
  </si>
  <si>
    <t xml:space="preserve">Układanka edukacyjna, polegająca na układaniu z liter podpisu do wyrazu z wykorzystaniem mechanizmu autokorygującego, wprowadzająca dziecko w świat liter i słów. Rozwija umiejętności werbalne, poszerza i utrwala zasób słownictwa dziecka, ćwiczy łączenie obrazu ze słowem, trenuje umiejętność skupienia uwagi i logicznego myślenia.
Powinna zawierać około 24 puzzlowe obrazki z podpisem złożonym z liter.
Przedział wiekowy 3-5 lat. </t>
  </si>
  <si>
    <t>Układanka dydaktyczna dla przedszkolaków, ucząca nazywania i klasyfikowania przedmiotów oraz zjawisk poprzez zabawę polegającą na łączeniu puzzlowych elementów z obrazkami.
Powinna zawierać około 24 trójdzielne układanki.</t>
  </si>
  <si>
    <t>Gra edukacyjna dla dzieci w wieku 3-5 lat. Przez grę prowadzi mówiący elektroniczny długopis, informując, czy udzielona odpowiedź jest prawidłowa.
Gra powinna zawierać: około 60 kart, edukacyjne ćwiczenia i około 500 quizów.</t>
  </si>
  <si>
    <t>Zestaw gier z zazębiającymi się kafelkami, pomagający dzieciom uczyć się liter i słów. Pomaga rozpoznawać litery, kolejność alfabetyczną oraz różnicę między samogłoskami i spółgłoskami.
Przedział wiekowy 5-7 lat. 
Puzzle do tworzenia zdań składających się z podmiotu, orzeczenia i dopełnienia.
Puzzle łączące rymujące się wyrazy.</t>
  </si>
  <si>
    <t>Zbiór gier logopedycznych różnicujących wymowę głosek T, K, G, D. Zestaw około 6 gier: planszowa, bingo, super pamięć, wyścig, gra oparta na zasadach Piotrusia, gra typu Co się zmieniło? Lub równoważna.</t>
  </si>
  <si>
    <t xml:space="preserve">Gra ucząca dzieci trudnych słów i ich wymawiania. Powinna zawierać: około 9 plansz, plastikową ramkę, notes oraz instrukcję. </t>
  </si>
  <si>
    <t>Gra Karciana dla dzieci, które mają problemy artykulacyjne, opóźniony rozwój mowy, afazję. Można je wykorzystywać w pracy z dziećmi zagrożonymi dysleksją, a także tymi, u których mowa rozwija się prawidłowo. Grając, dziecko rozwija umiejętności tworzenia, słychania i zapamiętywania zdań, ćwiczy prawidłową artykulację głosek i pamięć słuchową, uczy się używania poprawnych form fleksyjnych wyrazów, trenuje kreatywność i spostrzegawczość.
Powinna zawierać: około 64 karty z obrazkami do ćwiczenia głosek z szeregu syczącego (s, z, c, dz) i szumiącego (sz, ż, cz, dż) oraz instrukcję.
Przedział wiekowy: 3-12 lat.</t>
  </si>
  <si>
    <t>Instrukcja wypełniania Formularza Asortymentowo-Cenowego
1. Wypełnianie danych: Wykonawca zobowiązany jest do uzupełnienia wyłącznie kolumn zaznaczonych numerami [5;9;10;11;12], dotyczących [np. ceny jednostkowej netto, nazwy produktu oferowanego, wskazania czy produkt jest czy nie równoważny oraz opisu oferowanego towaru].
2. Automatyczne obliczenia: Pozostałe kolumny (m.in. stawka VAT, cena jednostkowa brutto, cena ogółem netto oraz cena ogółem brutto) zostaną wyliczone automatycznie przez formuły wprowadzone w arkuszu Excel. Prosimy nie ingerować w strukturę oraz zablokowane komórki formularza.
3. Weryfikacja stawki VAT: Zamawiający przyjął w formularzu określone stawki podatku VAT. Jeżeli zdaniem Wykonawcy stawka VAT dla danego asortymentu jest inna niż wskazana, należy niezwłocznie przed upływem terminu składania ofert poinformować o tym Zamawiającego.
4. Cel zgłoszenia: Wczesne zgłoszenie rozbieżności pozwoli Zamawiającemu na wprowadzenie stosownych poprawek i ujednolicenie formularza dla wszystkich potencjalnych Wykonawców przed otwarciem ofert.</t>
  </si>
  <si>
    <t>Nazwa produktu</t>
  </si>
  <si>
    <r>
      <rPr>
        <b/>
        <sz val="11"/>
        <color theme="1"/>
        <rFont val="Calibri"/>
        <family val="2"/>
        <charset val="1"/>
      </rPr>
      <t xml:space="preserve">Przyjęta stawka podatku VAT
</t>
    </r>
    <r>
      <rPr>
        <b/>
        <sz val="8"/>
        <color theme="1"/>
        <rFont val="Calibri"/>
        <family val="2"/>
        <charset val="1"/>
      </rPr>
      <t>[w przypadku zastosowania innej stawki podatku VAT 
 niż podstawowa w wysokości 23%, należy podać podstawę  prawną zastosowania innej stawki podatku VAT]</t>
    </r>
  </si>
  <si>
    <t>ilości dla poszczególnych placówek</t>
  </si>
  <si>
    <t xml:space="preserve">Toner czarny do drukarki Brother HL 11 </t>
  </si>
  <si>
    <t>-</t>
  </si>
  <si>
    <t>Toner do Brother HL 31 C,czarny, oryginał, lub równoważny</t>
  </si>
  <si>
    <t>Toner do Brother HL 31 C, niebieski, oryginał, lub równoważny</t>
  </si>
  <si>
    <t>Toner do Brother HL 31 C,  kolor różowy, oryginał, lub równoważny</t>
  </si>
  <si>
    <t>Toner do Brother HL 31 C, kolor żółty, oryginał, lub równoważny</t>
  </si>
  <si>
    <t>Laminarka 
Maksymalny format laminowania: A4
Czas nagrzewania: 5 min
Grubość folii: 100 µm, 70 µm</t>
  </si>
  <si>
    <t>Tonery do drukarek: 
- HP LASER JEST PRO 200  COLOR (1 szt.),
- CANON PIXMA IP 3600 (1 szt.)
- BROTHER DCP J140W (1 szt.)</t>
  </si>
  <si>
    <t>Toner do drukarki Brother DCP – L264 ODN</t>
  </si>
  <si>
    <t>Toner do drukarki HP Laser Jet Pro MFP M426fdw</t>
  </si>
  <si>
    <t xml:space="preserve">Zestaw ładowarka do akumulatorów typu AAA i 4x akumulatorki AAA Ni-MH 800mAh. </t>
  </si>
  <si>
    <t>Ładowarka do akumulatorów typu AA + 4 akumulatorki AA 2000 mAh</t>
  </si>
  <si>
    <t>Akumulatorki AA 1700 mAh - 2 szt. w op.</t>
  </si>
  <si>
    <t>Toner do drukarki LEXMARK XM1145</t>
  </si>
  <si>
    <t xml:space="preserve">Wózek na tablety - posiadający funkcję ładowania baterii oraz służący do przechowywania i łatwego przewożenia 32 tabletów + 1 laptopa - zapewniający bezpieczne przechowywanie i jednoczesne ładowania tabletów.   Wymogi:
- Każde gniazdo USB wyposażone w diodę LED potwierdzającą jego prawidłowe działanie.
- Zabezpieczenie przeciwprzepięciowe oraz przeciwprzeciążeniowe układu.
-Zabezpieczenie przed przegrzaniem układu.
- Wprowadzenie ogranicznika czasowego jednego ładowania (do 5h) dla zabezpieczenia baterii urządzeń ładowanych oraz zmniejszenia zużycia energii elektrycznej.
Właściwości techniczne wózków :
- Maksymalna wielkość tabletu max 12x310x295 mm ok. 13” w 32 przegrodach.
- Półka na laptop nauczyciela max 120x340x520 mm wyposażona w 2 gniazda 230 VAC.
- 24 porty USB-A AiPower DC 5V 9.6A (Max), każdy port 2.4A (Max).
- 12 porty USB-A Qualcomm Quick Charge 3.0 3.6V-6.5V 3A | 6.5V-9V 2A | 9V-12V 1.5A.
- Maksymalna moc wózka 1380 W.
- Zabezpieczenie przeciążeniowe.
Przybliżone wymiary: ok. 73 x 44 x 105 cm </t>
  </si>
  <si>
    <t>Koszulka przezroczysta rozmiar mieszczący format kartki A-4, (w opakowaniu: 100 szt.) grubość folii 50 q, antistatic</t>
  </si>
  <si>
    <t>op</t>
  </si>
  <si>
    <t>Folie do bindowania A4, transparentna, bezbarwana min. 150 mikronów, 100 szt w op.</t>
  </si>
  <si>
    <t xml:space="preserve">Grzbiety do bindowania A4 rozmiar 19-20 mm, 100 szt. w op. </t>
  </si>
  <si>
    <t xml:space="preserve">Okładka do bindowania, skoropodobna, 250 gr/m2, granatowa, 100 szt w op. </t>
  </si>
  <si>
    <t>Folia do laminatora 100 mic. A3 (100 szt folii w op)</t>
  </si>
  <si>
    <t>Folia do laminatora 100 mic. A4 (100 szt. Folii w op)</t>
  </si>
  <si>
    <t xml:space="preserve">Bibuła, żywe kolory opakowanie składające się z 6 kolorów, rolka dł. min. 200 cm, wys. 50 cm. </t>
  </si>
  <si>
    <t xml:space="preserve">Papier ksero A4, 80 g/m2 mix żywych kolorów, 100 szt w op. </t>
  </si>
  <si>
    <t xml:space="preserve">Papier ksero A4, 80 g/m2 mix pastelowych  kolorów, 100 szt w op. </t>
  </si>
  <si>
    <t xml:space="preserve">Papier ksero A4, 160 g/m2 mix żywych kolorów, 100 szt w op. </t>
  </si>
  <si>
    <t xml:space="preserve">Papier ksero A4, 160 g/m2 mix pastelowych  kolorów, 100 szt w op. </t>
  </si>
  <si>
    <t>Papier do wydruków komputerowych  gładki  A - 4  biały, 80 g/m2, 1 ryza = 500 arkuszy</t>
  </si>
  <si>
    <t>ryza</t>
  </si>
  <si>
    <t>Papier gładki do wydruków komputerowych   A - 3  biały, 80 g/m2, 1 ryza = 500 arkuszy</t>
  </si>
  <si>
    <t>Kredki suche pastele 24 kolory</t>
  </si>
  <si>
    <t>Flamastry dwustronne, 12 kolorów w opakowaniu</t>
  </si>
  <si>
    <t xml:space="preserve">Plastelina, 24 kolory              </t>
  </si>
  <si>
    <t>Ciastolina, zestaw masy plastycznej 420 gr,6 kolorow w opakowaniu</t>
  </si>
  <si>
    <t xml:space="preserve">Farby wykręcane w sztyfcie, 24 kolory </t>
  </si>
  <si>
    <t>Farby plakatowe 20 ml, 24 kolory,w opakowaniu</t>
  </si>
  <si>
    <t>Farby akrylowe 12 ml, 18 kolorów w opakowaniu</t>
  </si>
  <si>
    <t xml:space="preserve">Pędzle szkolne do malowania, plastikowe, zestaw ok.70 szt w op. </t>
  </si>
  <si>
    <t>Taśma dwustronna klejąca szer. 2,5 cm , dł. 10 m</t>
  </si>
  <si>
    <t xml:space="preserve">Klej typu magik 20 gr kleju w op. , w sztyfcie, w opakowaniu 20 szt. </t>
  </si>
  <si>
    <t>Papier do flipchart</t>
  </si>
  <si>
    <t>Brystol biały A1, 160 gr 20 szt w op. biały</t>
  </si>
  <si>
    <t xml:space="preserve">Brystol biały B1, 190 gr, 20 szt w op., biały </t>
  </si>
  <si>
    <t xml:space="preserve">Brystol biały B1, 20 szt w op., ciemnozielony </t>
  </si>
  <si>
    <t xml:space="preserve">Brystol biały B1, 20 szt w op., czerwony </t>
  </si>
  <si>
    <t xml:space="preserve">Papier A4, gładki do drukowania dyplomów, ryza 250 szt. 160 g/m2 trophee nr 101 </t>
  </si>
  <si>
    <t>Blok techniczny A4, białe, 170 gr/m2, 10 kartek</t>
  </si>
  <si>
    <t>Blok techniczny A4, mix kolorów, 170 gr/m2 10 kartek</t>
  </si>
  <si>
    <t xml:space="preserve">Blok techniczny A3, mix kolorów, 170 gr/m2 </t>
  </si>
  <si>
    <t xml:space="preserve">Taśma klejąca, przezroczysta, szer 2,5 cm, 6 szt. w op.  </t>
  </si>
  <si>
    <t xml:space="preserve">Taśma klejąca , przezroczysta, szer. 5 cm, 6 szt. w op. </t>
  </si>
  <si>
    <t>Kreda szkolna kolorowa typu Titanum, 100 szt w op. średnica 10mm, 5 kolorów</t>
  </si>
  <si>
    <t xml:space="preserve">Zszywki 24/6  do zszywacza biurowego ,   10 op po 1000 szt.           </t>
  </si>
  <si>
    <t>Zestaw markerów do tablic suchościeralnych 4 kolory + gąbka do ścierania</t>
  </si>
  <si>
    <t xml:space="preserve">Folie do laminowania A4, 80 mic (100 szt. w op.) </t>
  </si>
  <si>
    <t>Papier ozdobny AR - pakiet arkuszy 20szt. w op.</t>
  </si>
  <si>
    <t>Segregator  A-4 z mechanizmem dźwigniowym, kolorowy szerokość 75 mm
- Wykonany z kartonu pokrytego z zewnątrz folią PCV. Dolna krawędź wzmocniona metalową szyną, z wymienną etykietą na grzbiecie, okuty otwór na palec, ułatwiający zdejmowanie z półki.</t>
  </si>
  <si>
    <t>Nożyczki - nożyczki dziecięce z podziałką do użytku przedszkolnego, szkolnego czy domowego, plastikowa, kolorowa, wygodnie wyprofilowana rączka, zaokrąglone końce, wymiary: 70 x 175 mm</t>
  </si>
  <si>
    <t>Klej w sztyfcie (8g kleju w 1szt.)</t>
  </si>
  <si>
    <t>Zestaw markerów do tablic suchościeralnych 8 kolorów w zestawie</t>
  </si>
  <si>
    <t>Pieczątka motywacyjna dla dzieci i przedszkolaków - różne wzory - średnica ok. 22mm</t>
  </si>
  <si>
    <t>Koszulki są w formacie A4 i posiadają 11 dziurek do wpięcia, rozmiar wewnętrzny: 220x300mm (50 szt. w opakowaniu)</t>
  </si>
  <si>
    <t>Cyrkiel metalowy z automatycznym ołówkiem - w zestawie dodatkowy grafit</t>
  </si>
  <si>
    <t xml:space="preserve">Przybory tablicowe - 5-elementowykomplet ze wskaźnikiem. Przybory dostraczane są wraz z tablicą ścienną do powieszenia.
Zawartość:
    tablica ścienna o wymiarach ok. 105 x 59 cm z elementami montażowymi
    cyrkiel na przyssawkach
    linijka 100 cm
    kątomierz dwustronny 50 cm
    ekierka równoramienna 90-45-45 st.
    ekierka 30-60-90 st.
    wskaźnik dł. 90 cm
</t>
  </si>
  <si>
    <t>Długopis czerwony - pomarańczowy korpus, zakończenie i skuwka w kolorze tuszu. Wentylowana skuwka. Końcówka pisząca z węglika wolframu. Średnica końcówki 0,7 mm. Szerokość linii pisania 0,3 mm. Długość linii pisania 3 500 m Atrament na bazie oleju: trwały, woodoodporny, szybkoschnący (2 s).</t>
  </si>
  <si>
    <t>Długopis niebieski - pomarańczowy korpus, zakończenie i skuwka w kolorze tuszu. Wentylowana skuwka. Końcówka pisząca z węglika wolframu. Średnica końcówki 0,7 mm. Szerokość linii pisania 0,3 mm. Długość linii pisania 3 500 m Atrament na bazie oleju: trwały, woodoodporny, szybkoschnący (2 s).</t>
  </si>
  <si>
    <t>Cienkopis - w zestawie (w etui) 10 szt - w różnych kolorach - Szerokość lini pisma: 0.4 mm, Końcówka fibrowa oprawiona w metal, Tusz na bazie wody.</t>
  </si>
  <si>
    <t>Dyplomy w formacie A4 - Wzór: typu papirus, Gramatura papieru: 250 g/m2, Ilość w opakowaniu: 20 arkuszy</t>
  </si>
  <si>
    <t>Arkusze barwne - Wzór: z motywem florystycznym typu "Fiori Blue", Format: A4, Gramatura papieru: 100 g/m2, Ilość w opakowaniu: 50 arkuszy, Wysokiej jakości papier satynowany</t>
  </si>
  <si>
    <t>Korektor biały w płynie - Pojemność: 20 ml, Apilkator w postaci pędzelka, Szybkoschnący płyn korekcyjny, Bez toksycznych rozpuszczalników</t>
  </si>
  <si>
    <t>Korektor biały w taśmie - Długość taśmy: 4 m, Wyposażony w skuwkę, Ergonomiczny kształt, Przezroczysta obudowa pozwala na kontrolę zużycia taśmy</t>
  </si>
  <si>
    <t>Zszywacz - Obsługiwane zszywki: 24/6, 24/8, 26/6 Maksymalna ilość jednorazowo zszywanych kartek: 40, Głębokość zszywania: 65 mm, Rodzaje zszywania: zamknięte, otwarte, wbudowany rozszywacz</t>
  </si>
  <si>
    <t>Zestaw 10szt. flamastrów dwustronnych - mix kolorów, wyprodukowany na bazie wody, bardzo łatwo zmywalny z rąk i z różnych materiałów, skuwka wyposażona w niewielkie otwory wentylacyjne.</t>
  </si>
  <si>
    <t>Teczka z klipem zaciskowym - usztywniana tekturą, która zapewnia dużą stabilność i wygodę w nawet najmniej sprzyjających warunkach, sprężystość klipu skutecznie przytrzymuje kartki papieru. Wewnętrzna strona okładki z praktyczną, foliową kieszenią do umieszczania drobnych notatek, powierzchnia teczki powleczona folią PVC, kolor: bordowy</t>
  </si>
  <si>
    <t>Dziurkacz - metalowy, wyposażony w wyprofilowane ramię ze żłobieniami, które zapewnia wygodne i precyzyjne użytkowanie. Dwa wskaźniki środka strony i listwa formatowa do naniesienia dziurkowań, pojemnik na ścinki wykonany na bazie wytrzymałego tworzywa sztucznego, nie rysującego podłoża. (dziurkowanie do 25 kartek jednorazowo).</t>
  </si>
  <si>
    <t>Pieczątka - stempel do wszystkich tekstyliów dziecięcych, sprzętu sportowego i obuwia oraz wszystkich chłonnych powierzchni, rozmiar nadruku 38 x 14 mm (do 3 wierszy tekstu), poduszka umożliwiająca wykonanie do 1000 odcisków, bezpieczny tusz, 1 m taśmy do naprasowywania + 20 etykiet samoprzylepnych</t>
  </si>
  <si>
    <t>Zestaw geometryczny - wykonany z przezroczystego plastiku, komplet zawiera 4 części: linijkę 30 cm, kątomierz z linijką 11 cm, ekierkę 18 cm, ekierkę 13 cm</t>
  </si>
  <si>
    <t>Zakreślacze - 8 kolorów pastelowych w 1 komplecie, wyposażone w klips, antypoślizgowy, matowy uchwyt, 2 grubości linii: 1 mm i 4 mm, tusz na bazie wody</t>
  </si>
  <si>
    <t xml:space="preserve">Biała taśma (12mmX5m) o grubości 1,1mm z podwójnie powlekanej polietylenowej pianki o zamkniętych komórkach z klejem akrylowym o wysokiej wytrzymałości, zapewniającym dobrą przylepność początkową i zapewniającą najwyższą przyczepność do szerokiej gamy powierzchni, w tym wielu tworzyw sztucznych. Ma dobrą właściwość na ścinanie, która zapewnia długotrwałą siłę trzymania, nawet w podwyższonej temperaturze i warunkach środowiskowych. Taśma o bardzo dobrych właściwościach do ogólnego przeznaczenia. Łatwa do nakładania na każdej powierzchni, nadaje się do mocowania na drewnie, metalu, papierze, szkle i wielu innych. Minimalne parametry produktu: kolor taśmy: biały, grubość: 1,1mm, klej: akrylowy, nośnik: pianka PE o zamkniętych komórkach 
 </t>
  </si>
  <si>
    <t>Bloczek karteczek nieklejonych - rozmiar karteczki: 90x90mm
Wysokość kostki: 90mm, Ilość karteczek: 800 ± 10%, Gramatura karteczek: 70gsm, Mix kolorów neonowych</t>
  </si>
  <si>
    <t xml:space="preserve">Składane bryły geometryczne  - 8 sztuk -  w zestawie: sześcian, walec, prostopadłościan, stożek, czworościan foremny, graniastosłup o podstawie trójkąta, graniastosłup o podstawie sześciokąta, ostrosłup czworokątny, elementy wykonane z tworzywa sztucznego, do każdej bryły dołączona kolorowa siatka, wysokość 8 cm, </t>
  </si>
  <si>
    <t>Brystol karton A1 gramatura: 170g m2, mix 10 kolorów (20 sztuk w opakowaniu)</t>
  </si>
  <si>
    <t xml:space="preserve">Flamastry - mix kolorów, w op. 24 szt. </t>
  </si>
  <si>
    <t>Taśma dwustronna klejąca szer. 5,00 cm , dł. 5 m</t>
  </si>
  <si>
    <t>Flamastry - 96 kolorów w zestawie w dużej tubie do przechowywania</t>
  </si>
  <si>
    <t xml:space="preserve">Klej w sztyfcie - gramatura 25 g - do klejenia m.in. papieru, kartonu, zdjęć, tekstyliów, itp., nie zawiera rozpuszczalników i zapachu- na bazie PVP posiada atest PZH
    nietoksyczny, bezpieczny dla środowiska
    nie niszczy ani nie deformuje klejonej warstwy
    usuwalny za pomocą wody
    szybkoschnący
    przeznaczony do biura, szkoły oraz domu
    </t>
  </si>
  <si>
    <t>Klej typu Magic gramatura: 45g z precyzyjną końcówką do aplikacji</t>
  </si>
  <si>
    <t>Bloczek Samoprzylepny / Żółte Karteczki
Kolor: Jasny Żółty
Ilość Karteczek: 100 Sztuk w op.
Rozmiar: 76x76mm
Gramatura: 70g
Materiał: 100% Papier
Klej: Usuwalny za pomocą wody
Rodzaj Kleju: Akryl / Wodny
Typ Sklejenia: Jednostronny</t>
  </si>
  <si>
    <t>Magnetyczna nakładka na tablicę szkolną, wymiarem dopasowana do skrzydła bocznego tryptyku. Pozwala wprowadzić pojęcia związane z kartezjańskim układem współrzędnych. Początek układu, jego osie i ćwiartki - czytelnie oznaczone. Wyznaczanie współrzędnych dowolnego punktu umożliwia czytelna siatka o dodatkowej podziałce wewnętrznej. Powierzchnia folii - laminowana, co pozwala pisać na niej pisakami suchościeralnymi. Zawartość: plansza wykonana z folii magnetycznej, laminowana, wym. 83 x 93 cm.</t>
  </si>
  <si>
    <t>Patyczki drewniane Wielkość patyczka: ok.: 150 x 18 x 1,6 mm.
Ilość w opakowaniu: 60 szt., Kolor: naturalne</t>
  </si>
  <si>
    <t xml:space="preserve">Papier ksero A4 160g - kolor kartek: jasnopomarańczowy. Ilość artkuszy w op.: 250 </t>
  </si>
  <si>
    <t>Teczka -teczka segregująca na dokumenty w formacie A4, ilość przegródek: 12, zamykanie: na gumkę, wykonana z mocnej folii PP, wewnętrzne przegródki wyposażone są w kolorowe naklejki do opisu zawartości, kolor - carna</t>
  </si>
  <si>
    <t>Marker permanentny czarny, końcówka o grubości 2mm, wodoodporny i szybko schnący</t>
  </si>
  <si>
    <t>Zakreślacze - 6 kolorów w 1 komplecie, antypoślizgowy, matowy uchwyt, ścięta końcówka o średnicy 5mm, szerokość linii pisania 1-5mm, kolory: żółty, pomarańczowy, różowy, zielony, niebieski i fioletowy.</t>
  </si>
  <si>
    <t>Papier szary pakowy w arkuszach o wym. Ok. 100x125cm ok. 5kg (50 arkuszy w op.) Arkusz papieru o min. gramaturze 70g i formacie 100x125 mm. Papier w ilości 50 arkuszy.</t>
  </si>
  <si>
    <t>MAGNESY do TABLIC -MOCNE, biurowe, okrągłe wymiary ok. 20 mm 20 szt w op.MIX KOLORÓW</t>
  </si>
  <si>
    <t>Teczka kopertowa na zatrzask - Wykonana z kolorowej transparentnej folii PP.
Zamykana na wygodny zatrzask zabezpieczający dokumenty przed wypadaniem.</t>
  </si>
  <si>
    <t>BRYSTOL A4 100 Arkuszy w op. MIX 10 KOLORÓW, gramatura papieru min.: 270 g/m²</t>
  </si>
  <si>
    <t>FLAMASTRY SZKOLNE - cienkie pisaki - CIENKOPISY 12 kolorów w zestawie zapakowanym w etui/tubę, tusz na bazie wody, intensywne kolory</t>
  </si>
  <si>
    <t xml:space="preserve">Flamastry szkolne -  żywe kolory, wyposażone bezpieczną wentylowaną skuwkę - 12 sztuk w opakowaniu
</t>
  </si>
  <si>
    <t>Bibuła marszczona do prac kreatywnych, plastycznych i tworzenia dekoracji przestrzennych, do pakowania prezentów oraz ozdobnego wypełniania opakowań ptrzestrzennych. Zestaw 100 sztuk wydajnych rolek: 200x50cm. w 10 kolorach. W składe zestawu wchodzi: po 10 rolek koloru: różowego, czarnego, czerwonego, brązowego, żółtego, pomarańczowego, fioletowego, białego, niebieskiego, zielonego</t>
  </si>
  <si>
    <t>Wstążki, sznurki, koronki – zestaw</t>
  </si>
  <si>
    <t>MARKERY AKRYLOWE ZESTAW24 sztuk - przeznaczenie do Dekoracji Różnych Materiałów: Markery są idealne do dekoracji kamieni, porcelany, szkła i innych twardych powierzchni, co pokazuje ich wszechstronność,Wodoodporność i Odporność na Blaknięcie, Szeroka Gama Kolorów.</t>
  </si>
  <si>
    <t>Zestaw 100 sztuk magnesów walcowych, neodymowych o wymiarach:
    Średnica ok. 5 mm (+/- 0,1 mm)
    Wysokość (Grubość): ok. 2 mm (+/- 0,1 mm)
    Powłoka: Ni+Cu+Ni</t>
  </si>
  <si>
    <t xml:space="preserve">Zestaw 100 sztuk magnesów płytkowych, neodymowych o wymiarach:
    długość: ok. 8 mm (±0,1 mm)
    szerokość: ok. 5 mm (±0,1 mm)
    wysokość: ok. 2 mm (±0,1 mm)
    waga magnesu: ~0,60 g
    kierunek magnesowania: wzdłuż wymiaru 2 mm (wysokość)
    materiał magnetyczny N38
    maksymalna temperatura pracy: 80°C.
    powłoka: Ni+Cu+Ni </t>
  </si>
  <si>
    <t xml:space="preserve">Zestaw 4 markerów permanentnych  - wyposażonych w unikalny atrament o intensywnej barwie, odpornych na działanie wody, marker skutecznie kreślących po nietypowych powierzchniach: szkle, metalu, papierze fotograficznym, folii i większości plastików. Posiadają solidnie wykonaną końcówkę piszącą oraz mocny, polipropylenowy korpus. Doskonały produkt do kreślenia smukłych i wyraźnych linii - do podpisywania płyt CD/DVD. Opakowanie zawiera 4 markery w intensywnych kolorach. </t>
  </si>
  <si>
    <t>zetaw</t>
  </si>
  <si>
    <t>Przezroczysty kątomierz 180 stopni. Kątomierz charakteryzuje się nieścieralnymi podziałkami i precyzyjnym nadrukiem skali (do 1/1000 cm). Produkt ma zaokrąglone rogi dla bezpieczeństwa użytkownika. Wykonana z polistyrenu o odpowiednim stosunku twardości do elastyczności zapewniającym wysoką odporność na złamania. Wyprodukowany zgodnie z europejskimi normami.</t>
  </si>
  <si>
    <t>Nożyczki - Wysokiej jakości nożyczki biurowe, wykonane ze stali nierdzewnej, hartowanej. Uniwersalne nożyczki doskonałe do cięcia papieru, kartonu, cienkiej tektury i wyrobów z tworzywa sztucznego. Trwałe i niezawodne nożyczki wykonane ze stali nierdzewnej. Wygodę użytkowania zapewnia wyprofilowany uchwyt wykonany z tworzywa sztucznego.     Długość ostrza: ok. 14 cm,
    Długość nożyczek: ok. 23,7 cm
    Kolor: Czarno - czerwony
    Materiał: stal nierdzewna, tworzywo sztuczne
    Przeznaczenie: Do cięcia papieru, kartonu, tektury, zdjęć, taśmy samoprzylepnej, itp.</t>
  </si>
  <si>
    <t>Blok Papier Kolorowy Wycinanka A5, 8 Kolorów - w op. 8 kartek w różnym kolorze</t>
  </si>
  <si>
    <t>Klej typu Magic - introligatorski, gramatura: 250g w płynie</t>
  </si>
  <si>
    <t>Zestaw markerów alkoholowych 168 SZT Flamastry Mazaki Pisaki Dwustronne Pro - mix kolorów + TORBA</t>
  </si>
  <si>
    <t>MARKERY AKRYLOWE ZESTAW 36 SZT Pisaki Flamastry Mazaki WODOODPORNE Z FARBĄ - Grubość Linii: Grubość linii pisania wynosząca 4 mm umożliwia tworzenie średnio-grubych linii, co jest odpowiednie dla różnorodnych zastosowań, od podkreślania po tworzenie bardziej szczegółowych dzieł, wodoodporne markery akrylowe do kamienia, szkła, papieru, karty podarunkowej, drewna, butów, albumów ze zdjęciami DI</t>
  </si>
  <si>
    <t>Papier techniczny brystol biały gruby 170g A3 100 ark. w opakowaniu</t>
  </si>
  <si>
    <t>Białe kamienie do malowania duże płaskie kamienie 5-10 cm kreatywny kpl 2kg
Zestaw białych kamieni do malowania (2 kg)
    Rozmiar kamieni: 5-10 cm – idealne do malowania zarówno szczegółowych wzorów, jak i większych motywów.
    Materiał: Gładkie, naturalne kamienie, przygotowane do malowania
    Przeznaczenie: Tworzenie ozdób DIY. Malowanie na różne okazje (święta, prezenty, dekoracje ogrodowe). Warsztaty plastyczne dla dzieci i dorosłych.
    Zalecane farby: Akrylowe, markery permanentne, a także lakiery do wykończenia projektów.
    Uwaga: Ilość kamieni zależy od wielkości od 6-9 sztuk
Kamienie o wielkości 5-10 cm są doskonałą bazą do kreatywnych projektów, takich jak malowanie wzorów, napisów czy motywów inspirowanych naturą. Ich płaska powierzchnia sprawia, że są wygodne w użyciu i umożliwiają precyzyjne zdobienie nawet dla początkujących artystów. Taki zestaw idealnie nadaje się na zajęcia artystyczne w szkole, warsztaty DIY lub jako oryginalny pomysł na prezent dla miłośników rękodzieła. Kamienie można również wykorzystać jako dekoracje ogrodowe, podstawki pod kubki czy unikatowe elementy wystroju wnętrz.</t>
  </si>
  <si>
    <t>bańki mydlane - wysokiej jakości płyn do baniek mydlanych w dużym pudełku. Doskonałe także jako ćwiczenie logopedyczne. Wysokość ok. 10 cm - pojemność ok. 42 ml</t>
  </si>
  <si>
    <t>Małe lustro o wym. ok. 25 cm x 25 cm z podpórką - przeznaczone do ćwiczeń logopedycznych</t>
  </si>
  <si>
    <t xml:space="preserve">Pisak suchościeralny (cienka końcówka 1,5-2mm) </t>
  </si>
  <si>
    <t>podkładki do zlewu - Wkład/mata/kratka/podkładka do zlewu zlewozmywaka kuchni do przygotowania mat węchowych, kolor szary, wymiary ok.: 29,5 x 26,5 x 0,3 cm</t>
  </si>
  <si>
    <t>mazaki/markery suchościeralne z wymiennym zbiornikiem/wkładem/ Marker z płynnym atramentem TPF, fibrowa końcówka, tusz w intensywnych kolorach, wykonane z materiałów przetworzonych, szerokość linii pisania ok. 2,3 mm</t>
  </si>
  <si>
    <t>Mój lekturownik. Język polski. Zeszyt ćwiczeń. Klasa 8 - autor Grażyna Kiełb</t>
  </si>
  <si>
    <r>
      <rPr>
        <sz val="8"/>
        <color theme="1"/>
        <rFont val="Calibri"/>
        <family val="2"/>
        <charset val="238"/>
      </rPr>
      <t>Art. 41 ust. 2a U</t>
    </r>
    <r>
      <rPr>
        <sz val="8"/>
        <color rgb="FF0A0A0A"/>
        <rFont val="Calibri"/>
        <family val="2"/>
        <charset val="238"/>
      </rPr>
      <t>stawy z dnia 11 marca 2004 r. o podatku od towarów i usług (Dz.U. 2004 nr 54 poz. 535 z późn. zm.).</t>
    </r>
  </si>
  <si>
    <t>DYSLEKSJA. Ćwiczenia funkcji poznawczych dla dzieci zagrożonych dysleksją (7-8 lat) - autor Agnieszka Bala</t>
  </si>
  <si>
    <t>j.w.</t>
  </si>
  <si>
    <t xml:space="preserve">Od słowa do słowa. Trening leksykalno-semantyczny dla uczniów w wieku 13-15 lat - autor </t>
  </si>
  <si>
    <t>Czytanie ze zrozumieniem. Wybór testów dla klas 6-8. Literatura młodzieżowa - autor Grażyna Małgorzata Nowak</t>
  </si>
  <si>
    <t>Już lubię czytać. Ćwiczenia w czytaniu ze zrozumieniem</t>
  </si>
  <si>
    <r>
      <rPr>
        <sz val="11"/>
        <color theme="1"/>
        <rFont val="Calibri"/>
        <family val="2"/>
        <charset val="1"/>
      </rPr>
      <t xml:space="preserve">Język polski kl.4-8 SP Ćwiczenia redakcyjne Pakiet składa się z:
- Język polski kl.4-6 SP Ćwiczenia redakcyjne cz.1
- Język polski kl.7-8 SP Ćwiczenia redakcyjne cz.2
</t>
    </r>
    <r>
      <rPr>
        <sz val="10"/>
        <color theme="1"/>
        <rFont val="Calibri"/>
        <family val="2"/>
        <charset val="1"/>
      </rPr>
      <t xml:space="preserve">Autorzy: 
Andrzej Surdej, Beata Surdej </t>
    </r>
  </si>
  <si>
    <t>Terapia ręki od A do Z. Narysuj wzory - autorzy:  Golubska Małgorzata, Szmalec Jacek, Wyszyński Dariusz</t>
  </si>
  <si>
    <t xml:space="preserve">Co robi? Co robią? Czasownik 1. Gramatyka języka polskiego
Książeczka Co robi? Co robią? Czasownik 1 zawiera zabawy i ćwiczenia związane z kształtowaniem i utrwalaniem pojęcia czasownika i jego funkcji w języku polskim - autor: Halina Cybulska </t>
  </si>
  <si>
    <t>Gramatyczne zabawy z przymiotnikiem - Gramatyczne zabawy z przymiotnikiem to książeczka typu PUS „pomyśl, ułóż, sprawdź” skierowana przede wszystkim do uczniów klas trzecich i starszych, która pomaga w opanowaniu zasad gramatyki języka polskiego i rozwijaniu kompetencji językowych - autor: Dorota Marcinkowska</t>
  </si>
  <si>
    <t>Gramatyczne zabawy z czasownikiem
Gramatyczne zabawy z czasownikiem to książeczka typu PUS „pomyśl, ułóż, sprawdź”, skierowana przede wszystkim do uczniów klas trzecich i starszych, pomagająca w opanowaniu zasad gramatyki języka polskiego - autor - Dorota Marcinkowska</t>
  </si>
  <si>
    <t>Jaki? Jaka? Jakie? Przymiotnik 1. Gramatyka języka polskiego
Książeczka Jaki? Jaka? Jakie? Przymiotnik 1 jest poświęcona kształtowaniu pojęcia przymiotnika. Proponowane ćwiczenia i obserwacje językowe pomogą dziecku odkryć najważniejsze cechy i funkcje tej części mowy autor - Dorota Zbydel</t>
  </si>
  <si>
    <t>Logopedyczne potyczki 2. Głoski syczące
Ksiązeczka Logopedyczne potyczki 2 przeznaczona jest dla dzieci potrafiących już czytać, lecz mających problemy z prawidłową wymową niektórych głosek - autor: Magdalena Rybka</t>
  </si>
  <si>
    <t>Logopedyczne potyczki 5. Głoski K-G
Logopedyczne potyczki 5. Głoski K-G to najnowsza, piąta już część znanej i lubianej serii książeczek typu PUS „pomyśl, ułóż, sprawdź”, adresowanej do dzieci starszych (potrafiących czytać) z ćwiczeniami doskonalącymi prawidłową artykulację głosek już wywołanych - autor: Magdalena Rybka</t>
  </si>
  <si>
    <r>
      <rPr>
        <sz val="11"/>
        <color theme="1"/>
        <rFont val="Calibri"/>
        <family val="2"/>
        <charset val="1"/>
      </rPr>
      <t xml:space="preserve">Logopedyczne potyczki 6. Głoski T-D
Logopedyczne potyczki 6. Głoski T-D to kolejna książeczka typu PUS </t>
    </r>
    <r>
      <rPr>
        <sz val="11"/>
        <color theme="1"/>
        <rFont val="Calibri"/>
        <family val="2"/>
        <charset val="238"/>
      </rPr>
      <t>„pomyśl, ułóż, sprawdź”</t>
    </r>
    <r>
      <rPr>
        <sz val="11"/>
        <color theme="1"/>
        <rFont val="Calibri"/>
        <family val="2"/>
        <charset val="1"/>
      </rPr>
      <t xml:space="preserve"> do doskonalenia prawidłowej artykulacji głosek już wywołanych w mowie - autor: Magdalena Rybka</t>
    </r>
  </si>
  <si>
    <t>Matematyka konkretna 1. Symetria, miary, waga, pieniądze
Matematyka konkretna 1 to książeczka zawiera ćwiczenia utrwalające umiejętność posługiwania się liczbami i metodami matemtycznymi w codziennych sytuacjach życiowych. Obejmuje zagadnienia takie jak: miary, waga, pieniądze - Maria Krupska, Bogusław Świdnicki</t>
  </si>
  <si>
    <t>Matematyka konkretna 2. Zegar i kalendarz
Książeczka Matematyka konkretna 2 to zbiór 23 ćwiczeń, które w przystępnej i zabawowej formie przybliżają dzieciom pojęcie czasu. Umożliwiają naukę posługiwania się zegarem i kalendarzem - autor: Dorota Pyrgies</t>
  </si>
  <si>
    <r>
      <rPr>
        <sz val="11"/>
        <color theme="1"/>
        <rFont val="Calibri"/>
        <family val="2"/>
        <charset val="1"/>
      </rPr>
      <t xml:space="preserve">Namyślanki wzrokowe 1
Namyślanki wzrokowe 1 to nowa książeczka typu PUS </t>
    </r>
    <r>
      <rPr>
        <sz val="11"/>
        <color theme="1"/>
        <rFont val="Calibri"/>
        <family val="2"/>
        <charset val="238"/>
      </rPr>
      <t>„pomyśl, ułóż, sprawdź”</t>
    </r>
    <r>
      <rPr>
        <sz val="11"/>
        <color theme="1"/>
        <rFont val="Calibri"/>
        <family val="2"/>
        <charset val="1"/>
      </rPr>
      <t xml:space="preserve"> z ćwiczeniami doskonalącymi percepcję wzrokową, przeznaczona głównie dla dzieci w wieku wczesnoszkolnym, a także starszych dzieci o specjalnych potrzebach edukacyjnych. Autor: Agata Indrychowska</t>
    </r>
  </si>
  <si>
    <t>Namyślanki wzrokowe 2
Namyślanki wzrokowe 2 to kontynuacja części 1, zawierającej ćwiczenia doskonalące percepcję wzrokową u dzieci w wieku wczesnoszkolnym, jak również u starszych dzieci o specjalnych potrzebach edukacyjnych.</t>
  </si>
  <si>
    <t>Zestaw sylaby i rzeczowniki- 4 płyty ( cz. 1,2,3,4 ) słucham i uczę się mówić
Zestaw „Sylaby i rzeczowniki” składa się z czterech części. Jest on częścią programu słuchowego z serii logopedycznej Słucham i uczę się mówić.
Do każdej książeczki dołączona jest płyta z nagraniem. Nagrania na płytach zostały przygotowane w profesjonalnym studio oraz przetworzone elektronicznie (wydłużony czas trwania spółgłosek).
Książeczki są ilustrowane, zawierają sylaby i podpisy, co pozwala na jednoczesne ćwiczenie uwagi, koncentracji, analizy i syntezy wzrokowej oraz na
symultaniczno-sekwencyjną naukę czytania.
W książeczce „Sylaby i rzeczowniki 1” znajdują się sylaby ze spółgłoskami: B, C, D, F, G, H.
W książeczce „Sylaby i rzeczowniki 2” znajdują się sylaby ze spółgłoskami: J, K, L, Ł, M.
W książeczce „Sylaby i rzeczowniki 3” znajdują się sylaby ze spółgłoskami: N, P, R, S, T.
W książeczce „Sylaby i rzeczowniki 4” znajdują się sylaby ze spółgłoskami: W, Z, Ż, SZ, CZ, CH, RZ.
Książeczki: oprawa miękka
Zestaw zawiera: 4 części po 24 strony, 176 ilustracji + 4 płytki CD
Autor: Elżbieta WianeckaLektor: Elżbieta Wianecka</t>
  </si>
  <si>
    <t>Afazja. Praca z tekstem - Ćwiczenia przeznaczone dla osób dorosłych, które utraciły zdolność rozumienia i posługiwania się językiem na skutek uszkodzenia mózgu.
Zamieszczone teksty oraz zadania mają na celu:
• usprawnienie umiejętności czytania ze zrozumieniem,
• ćwiczenie koncentracji na tekście pisanym,
• odbudowywanie i aktualizację słownictwa,
• rozhamowanie mowy spontanicznej w oparciu o kontekst,
• ćwiczenia analizy i syntezy wzrokowej na materiale językowym.
Praca jest zbiorem tekstów z kontynuacją ćwiczeń o tematyce bliskiej osobom dorosłym, a jednocześnie o różnym stopniu trudności zadań. Ćwiczenia zwykle tematycznie łączą się z tekstami, wspomagając proces rozumienia.
Konsultacja merytoryczna: dr Olga Przybyla, mgr Aleksandra Swoboda, mgr Tatiana Lewicka</t>
  </si>
  <si>
    <t>Znów mówię pokonać afazję. Autor - Miechowska Anna</t>
  </si>
  <si>
    <t>Znów mówię 2. Materiał językowy i obrazkowy dla terapii afazji - Autor - Anna Miechowska</t>
  </si>
  <si>
    <t>Afazja. Odbudowa komunikacji. Ćwiczenia językowe. Zeszyt 1. Autor: Regina Panaś</t>
  </si>
  <si>
    <t>Afazja. Odbudowa komunikacji. Ćwiczenia językowe. Zeszyt 2 Autor: Regina Panaś</t>
  </si>
  <si>
    <t>Afazja. Odbudowa komunikacji. Ćwiczenia językowe. Zeszyt 3 Autor: Regina Panaś</t>
  </si>
  <si>
    <t>Zestaw ćwiczeń tzw. „Kropkowanki” wspomagający rozwój:
    percepcji wzrokowej
    koordynacji wzrokowo-ruchowej
    koncentracji
    orientacji przestrzennej
    umiejętności grafomotorycznych.
Zestaw składa się z 30 rysunków umieszczonych na siatkach zbudowanych z kółek, ułożonych według wzrastającego stopnia trudności. Zadaniem dziecka jest jak najdokładniejsze odwzorowanie tych rysunków na sąsiadujących kartach.</t>
  </si>
  <si>
    <t>Myślę rozwiązuję i... wiem! Ćwiczenia korekcyjno-kompensacyjne dla uczniów klas 1-6. Pakiet: ćwiczenia dla uczniów klas 1–3 oraz dla uczniów klas 4–6</t>
  </si>
  <si>
    <t>pakiet</t>
  </si>
  <si>
    <t>Zajęcia korekcyjno-kompensacyjne. Pakiet dla uczniów ze specjalnymi potrzebami edukacyjnymi. Autorzy:  Borowska-Kociemba Agnieszka, Krukowska Małgorzata</t>
  </si>
  <si>
    <t>Karty pracy z ćwiczeniami korekcyjno-kompensacyjnymi. Pakiet - Pakiet to prawie 200 kart pracy, które doskonale sprawdzą się podczas zajęć korekcyjno-kompensacyjnych dla uczniów klas 1–3 i 4–6. Ćwiczenia podzielono na 6 działów dotyczących umiejętności, z którymi uczniowie najczęściej mają problemy. Są to: sprawność manualna, grafomotoryka, percepcja wzrokowa,  percepcja słuchowa,
    pisanie
    czytanie.
W skład pakietu wchodzą: Karty pracy z ćwiczeniami korekcyjno-kompensacyjnymi. Klasy 1-3 oraz Karty dla klas 4-6</t>
  </si>
  <si>
    <t>Karty korekcyjno-kompensacyjne dla uczniów ze specjalnymi potrzebami edukacyjnymi. Pakiet.Autorzy:  Borowska-Kociemba Agnieszka,
Krukowska Małgorzata</t>
  </si>
  <si>
    <t>Ćwiczenia grafomotoryczne doskonalące funkcje percepcyjno-motoryczne - "Pikselki" Autor: Chrąściel Katarzyna</t>
  </si>
  <si>
    <t>Trening szkolny. Ćw. korekcyjno-kompensacyjne SP 1 (książka) - praca zbiorowa</t>
  </si>
  <si>
    <t>Trening szkolny. Klasa 2. Ćwiczenia korekcyjno-kompensacyjne (książka) - praca zbiorowa</t>
  </si>
  <si>
    <t>Trening szkolny. Klasa 3. Trening szkolny. Ćwiczenia korekcyjno-kompensacyjne. Klasa 3 (książka)</t>
  </si>
  <si>
    <t>100 kart pracy z ćwiczeniami korekcyjno-kompensacyjnymi ułatwiającymi naukę czytania i pisania. Poziom 3 (książka)</t>
  </si>
  <si>
    <t>Karty pracy na koncentrację edukacja wczesnoszkolna - Magdalena Hinz</t>
  </si>
  <si>
    <t>Karty pracy na koncentrację edukacja przedszkolna - Magdalena Hinz</t>
  </si>
  <si>
    <t>Superoko Litery i cyfry Szłapa Katarzyna, Tomasik Iwona, Wrzesiński Sławomir</t>
  </si>
  <si>
    <t>Myślę mówię opowiadam materiały do ćwiczeń dla osób z afazją oraz do ogólne</t>
  </si>
  <si>
    <t>Spójrz uważnie cz 1 ćwiczenia usprawniające percepcję wzrokową dla dzieci i dorosłych (książka)</t>
  </si>
  <si>
    <t>Zestaw dydaktyczny. Historyjki obrazkowe (książka)</t>
  </si>
  <si>
    <t>Stymulacja prawej i lewej półkuli mózgu. Część 1. Percepcja wzrokowa (książka)</t>
  </si>
  <si>
    <t>Karty pracy - czytanie ze zrozumieniem klasa 2-3</t>
  </si>
  <si>
    <t>Czytanie ze zrozumieniem 1. Lektury, PUS</t>
  </si>
  <si>
    <r>
      <rPr>
        <sz val="11"/>
        <color theme="1"/>
        <rFont val="Calibri"/>
        <family val="2"/>
        <charset val="1"/>
      </rPr>
      <t xml:space="preserve">Czytanie ze zrozumieniem 2. O szarym motylku, typu PUS </t>
    </r>
    <r>
      <rPr>
        <sz val="11"/>
        <color theme="1"/>
        <rFont val="Calibri"/>
        <family val="2"/>
        <charset val="238"/>
      </rPr>
      <t>„pomyśl, ułóż, sprawdź”</t>
    </r>
  </si>
  <si>
    <r>
      <rPr>
        <sz val="11"/>
        <color theme="1"/>
        <rFont val="Calibri"/>
        <family val="2"/>
        <charset val="1"/>
      </rPr>
      <t xml:space="preserve">Czytanie ze zrozumieniem 3. O ciekawskim kotku, </t>
    </r>
    <r>
      <rPr>
        <sz val="11"/>
        <color theme="1"/>
        <rFont val="Calibri"/>
        <family val="2"/>
        <charset val="238"/>
      </rPr>
      <t xml:space="preserve"> typu PUS „pomyśl, ułóż, sprawdź”</t>
    </r>
  </si>
  <si>
    <r>
      <rPr>
        <sz val="11"/>
        <color theme="1"/>
        <rFont val="Calibri"/>
        <family val="2"/>
        <charset val="1"/>
      </rPr>
      <t xml:space="preserve">Gramatyka na wesoło 1, </t>
    </r>
    <r>
      <rPr>
        <sz val="11"/>
        <color theme="1"/>
        <rFont val="Calibri"/>
        <family val="2"/>
        <charset val="238"/>
      </rPr>
      <t xml:space="preserve"> typu PUS „pomyśl, ułóż, sprawdź”</t>
    </r>
  </si>
  <si>
    <r>
      <rPr>
        <sz val="11"/>
        <color theme="1"/>
        <rFont val="Calibri"/>
        <family val="2"/>
        <charset val="1"/>
      </rPr>
      <t xml:space="preserve">Gramatyka na wesoło 2, </t>
    </r>
    <r>
      <rPr>
        <sz val="11"/>
        <color theme="1"/>
        <rFont val="Calibri"/>
        <family val="2"/>
        <charset val="238"/>
      </rPr>
      <t xml:space="preserve"> typu PUS „pomyśl, ułóż, sprawdź”</t>
    </r>
  </si>
  <si>
    <r>
      <rPr>
        <sz val="11"/>
        <color theme="1"/>
        <rFont val="Calibri"/>
        <family val="2"/>
        <charset val="1"/>
      </rPr>
      <t xml:space="preserve">Ćwiczenia w orientacji 1, </t>
    </r>
    <r>
      <rPr>
        <sz val="11"/>
        <color theme="1"/>
        <rFont val="Calibri"/>
        <family val="2"/>
        <charset val="238"/>
      </rPr>
      <t xml:space="preserve"> typu PUS „pomyśl, ułóż, sprawdź”</t>
    </r>
  </si>
  <si>
    <r>
      <rPr>
        <sz val="11"/>
        <color rgb="FF000000"/>
        <rFont val="Calibri"/>
        <family val="2"/>
        <charset val="238"/>
      </rPr>
      <t xml:space="preserve">Nie tylko dla geniuszy, </t>
    </r>
    <r>
      <rPr>
        <sz val="11"/>
        <color theme="1"/>
        <rFont val="Calibri"/>
        <family val="2"/>
        <charset val="238"/>
      </rPr>
      <t xml:space="preserve"> typu PUS „pomyśl, ułóż, sprawdź”</t>
    </r>
  </si>
  <si>
    <r>
      <rPr>
        <sz val="11"/>
        <color rgb="FF000000"/>
        <rFont val="Calibri"/>
        <family val="2"/>
        <charset val="238"/>
      </rPr>
      <t xml:space="preserve">Łatwe ćwiczenia do nauki mnożenia 1. , </t>
    </r>
    <r>
      <rPr>
        <sz val="11"/>
        <color theme="1"/>
        <rFont val="Calibri"/>
        <family val="2"/>
        <charset val="238"/>
      </rPr>
      <t xml:space="preserve"> typu PUS „pomyśl, ułóż, sprawdź”</t>
    </r>
  </si>
  <si>
    <r>
      <rPr>
        <sz val="11"/>
        <color rgb="FF000000"/>
        <rFont val="Calibri"/>
        <family val="2"/>
        <charset val="238"/>
      </rPr>
      <t xml:space="preserve">Łatwe ćwiczenia do nauki mnożenia 2. , </t>
    </r>
    <r>
      <rPr>
        <sz val="11"/>
        <color theme="1"/>
        <rFont val="Calibri"/>
        <family val="2"/>
        <charset val="238"/>
      </rPr>
      <t xml:space="preserve"> typu PUS „pomyśl, ułóż, sprawdź”</t>
    </r>
  </si>
  <si>
    <r>
      <rPr>
        <sz val="11"/>
        <color rgb="FF000000"/>
        <rFont val="Calibri"/>
        <family val="2"/>
        <charset val="238"/>
      </rPr>
      <t xml:space="preserve">Matematyka na wesoło 5., </t>
    </r>
    <r>
      <rPr>
        <sz val="11"/>
        <color theme="1"/>
        <rFont val="Calibri"/>
        <family val="2"/>
        <charset val="238"/>
      </rPr>
      <t xml:space="preserve"> typu PUS „pomyśl, ułóż, sprawdź”</t>
    </r>
  </si>
  <si>
    <r>
      <rPr>
        <sz val="11"/>
        <color rgb="FF000000"/>
        <rFont val="Calibri"/>
        <family val="2"/>
        <charset val="238"/>
      </rPr>
      <t xml:space="preserve">Matematyka na wesoło 4. , </t>
    </r>
    <r>
      <rPr>
        <sz val="11"/>
        <color theme="1"/>
        <rFont val="Calibri"/>
        <family val="2"/>
        <charset val="238"/>
      </rPr>
      <t xml:space="preserve"> typu PUS „pomyśl, ułóż, sprawdź”</t>
    </r>
  </si>
  <si>
    <r>
      <rPr>
        <sz val="11"/>
        <color rgb="FF000000"/>
        <rFont val="Calibri"/>
        <family val="2"/>
        <charset val="238"/>
      </rPr>
      <t xml:space="preserve">Matematyka na wesoło 3. , </t>
    </r>
    <r>
      <rPr>
        <sz val="11"/>
        <color theme="1"/>
        <rFont val="Calibri"/>
        <family val="2"/>
        <charset val="238"/>
      </rPr>
      <t xml:space="preserve"> typu PUS „pomyśl, ułóż, sprawdź”</t>
    </r>
  </si>
  <si>
    <r>
      <rPr>
        <sz val="11"/>
        <color rgb="FF000000"/>
        <rFont val="Calibri"/>
        <family val="2"/>
        <charset val="238"/>
      </rPr>
      <t xml:space="preserve">Sylaby i Czasowniki
</t>
    </r>
    <r>
      <rPr>
        <sz val="10"/>
        <color rgb="FF000000"/>
        <rFont val="Calibri"/>
        <family val="2"/>
        <charset val="238"/>
      </rPr>
      <t xml:space="preserve">Zestaw „Sylaby i czasowniki” składa się z dwóch części: liczby pojedynczej i liczby mnogiej. Książeczka jest ilustrowana i zawiera czasowniki w liczbie pojedynczej oraz sylaby, na które zaczynają się te czasowniki ( np.: BA – BADA, DA – DAJE itd.). Część druga „Sylaby i czasowniki liczba mnoga” została zaprojektowana w analogiczny sposób, jak część pierwsza „Sylaby i czasowniki liczba pojedyncza”. Zawiera te same czasowniki i sylaby tylko w liczbie mnogiej (np.: BA – BADAJĄ, DA – DAJĄ itd.). 
Do każdej książeczki dołączona jest płyta. Płyty należy słuchać codziennie z wykorzystaniem indywidualnych słuchawek (warunek konieczny w czasie terapii). Optymalny sposób stymulacji to codzienne 2 x 10 minut.
Książeczki: oprawa miękka
Zestaw zawiera: 2 części po 24 strony, 88 ilustracji + 2 płytki CD 
Autor: Elżbieta Wianecka Lektor: Elżbieta Wianecka </t>
    </r>
  </si>
  <si>
    <t>Opis i Jednostka miary  [zestaw, szt., kpl.]</t>
  </si>
  <si>
    <t>Cena ogółem netto [kol. 3 x kol. 6]</t>
  </si>
  <si>
    <t>Cena ogółem brutto
[kol. 7 x (1+kol.4)]</t>
  </si>
  <si>
    <t>Maszyna do szycia, domowa</t>
  </si>
  <si>
    <t xml:space="preserve"> Maszyna do szycia - materiał: tworzywo sztuczne; Prędkość szycia 750 wkłuć/min; funkcje: obrębianie, obszywanie dziurek, pikowanie, stebnowanie, szycie materiałów elastycznych, wszywanie zamków błyskawicznych, zszywanie; stopka do obszywania dziurek na guziki, do ściegu krytego, uniwersalna; szt. </t>
  </si>
  <si>
    <t>Waga szalkowa szkolna 1000 g plus odważniki</t>
  </si>
  <si>
    <t>Dyskalkulia - W skład zestawu wchodzą:</t>
  </si>
  <si>
    <t>Program multimedialny: Potrafię. Obszar matematyczny mTalent</t>
  </si>
  <si>
    <t>Zestaw ćwiczeń i materiałów interaktywnych wspomagający organizację pomocy psychologiczno-terapeutycznej w szkole podstawowej dla uczniów starszych. Są to materiały do wykorzystania podczas zajęć wyrównawczych, korekcyjno-kompensacyjnych i rewalidacyjnych z obszaru edukacji matematycznej dla uczniów klas 4-6.
Program mTalent Potrafię. Obszar matematyczny (klasy 4-6):
• może być wykorzystany podczas zajęć tradycyjnych oraz tych na odległość – oprogramowanie mTalent umożliwia pracę zdalną, w tym wideokonferencje, bez konieczności korzystania z zewnętrznego oprogramowania.
• został przygotowany w nowoczesnej technologii HTML5 (nie FLASH), co oznacza, że posłuży użytkownikom przez wiele lat.
• praca z programem możliwa jest zarówno offline (bez dostępu do Internetu) jak i online w każdym miejscu i czasie (szkoła, przedszkole, dom) z dostępem do Internetu.
• wsparcie techniczne producenta (telefon, e-mail) bez dodatkowych kosztów
• 3 stanowiska online (wymagany dostęp do Internetu) oraz 6 stanowisk offline (praca bez dostępu do Internetu).
• licencja bezterminowa</t>
  </si>
  <si>
    <t>Zestaw do działań matematycznych</t>
  </si>
  <si>
    <t>Zestaw kart z grubego, solidnego kartonu. Wszystkie kartoniki są obustronne, z czarnym nadrukiem z jednej strony i z czerwonym nadrukiem z drugiej, co pozwala wyróżniać i zwrócić uwagę uczniów na wprowadzane elementy lub podkreślić omawiane zagadnienia. Pomoc pozwala na przeprowadzanie wielu ćwiczeń w zakresie działań matematycznych, wprowadzanie pojęcia liczby parzystej i nieparzystej, utrwalanie szeregu liczbowego w zakresie 100 itp. W skład zestawu wchodzi 101 kart z cyframi od 0 do 100: 40 kart (po 4 szt. z cyframi od 0 do 9), 11 kart (od 0 do 10), 6 kart (od 10 do 15), 22 karty (po 2 szt. od 10 do 20) oraz 36 kart ze znakami działań matematycznych. • 216 kartoników o wym. 4,8 x 4,8 cm • walizeczka z tworzywa</t>
  </si>
  <si>
    <t>Kolorowe klocki systemu dziesiętnego</t>
  </si>
  <si>
    <t>Komplet klocków do nauki liczenia, sortowania, mierzenia, dodawania i odejmowania, składający się ze 121 elem. Dzięki żłobieniom na kostkach elementy można ze sobą łączyć. Białe opakowanie bez nadruków. Zawartość zestawu: • 100 klocków o wym. 1 x 1 x 1 cm • 10 klocków o wym. 10 x 1 x 1 cm • 10 klocków o wym. 10 x 10 x 1 cm • 1 klocek o wym. 10 x 10 x 10 cm • każdy rodzaj klocków w innym kolorze (4 kolory)</t>
  </si>
  <si>
    <t>Bingo mnożenie i dzielenie w zakresie 20</t>
  </si>
  <si>
    <t>Gra w Bingo z zastosowaniem działań matematycznych to świetna zabawa, ale i okazja do rozwijania umiejętności liczenia w pamięci. dla 2-6 graczy, 2 zestawy po 6 kart (mnożenie i dzielenie),108 kartoników z działaniami, od 7 lat</t>
  </si>
  <si>
    <t>Bingo mnożenie i dzielenie w zakresie 100</t>
  </si>
  <si>
    <t>Gra w Bingo z zastosowaniem działań matematycznych to świetna zabawa, ale i okazja do rozwijania umiejętności liczenia w pamięci. dla 2-6 graczy, 2 zestawy po 6 kart (mnożenie i dzielenie), 108 kartoników z działaniami, od 7 lat</t>
  </si>
  <si>
    <t>Tuzin</t>
  </si>
  <si>
    <t>Pomoc edukacyjna dedykowana pracy terapeutycznej z dziećmi w obszarze umiejętności matematycznych. Doskonale kształci umiejętność przeliczania, wykonywania działań arytmetycznych w pamięci: dodawania, odejmowania, mnożenia i dzielenia oraz dopełniania zbiorów. Czarno-biała, geometryczna szata graficzna silnie stymuluje zmysł wzroku, rozwija percepcję i pamięć wzrokową.
Tuzin składa się z 55 kart. Czarne kwadraty oznaczają wartości liczbowe od 1 do 11. Pomoc umożliwia pracę w wielu różnych wariantach, które opisane są w instrukcji. Pomoc edukacyjna, dzięki 11 dołączonym drewnianym sześcianom, pozwala również na wykorzystanie jej jako układanki. Układanie wzorów ćwiczy koordynację wzrokowo-ruchową, stymuluje rozwój pamięci i percepcji wzrokowej, umiejętność postrzegania przedmiotów w przestrzeni oraz postrzegania relacji przestrzennych.</t>
  </si>
  <si>
    <t>System dziesiętny - magnetyczne karty liczbowe 1-9000</t>
  </si>
  <si>
    <t>Magnetyczne karty w 4 kolorach z numerami od 1 do 9000. Liczby od 1 do 9 są na polach czerwonych, od 10 do 90 - na żółtych, od 100 do 900 - na zielonych i od 1000 do 9000 - na niebieskich. Można używać tych kart do "budowania" dowolnej liczby od 1 do 9999. Tacka w komplecie.</t>
  </si>
  <si>
    <t>System dziesiętny - zestaw magnetyczny 3D</t>
  </si>
  <si>
    <t>Pomoc ułatwiająca poznanie systemu dziesiętnego. Ten zestaw demonstracyjny daje możliwość pracy z całą klasą. Trójwymiarowe elementy w różnych kolorach. Tacka w komplecie. Zawartość: # 25 pojedynczych elem. # 12 dziesiątek # 12 setek # 5 tysięcy</t>
  </si>
  <si>
    <t>System dziesiętny - plansza do działań z symbolami</t>
  </si>
  <si>
    <t>Tablica ułatwiająca różne operacje na liczbach. Z rysunkowym oznaczeniem systemu dziesiętnego. Można na niej pisać za pomocą markerów suchościeralnych. Wykonana z tworzywa sztucznego. # wym. 58 x 40 cm</t>
  </si>
  <si>
    <t>System dziesiętny - plansza do działań z liczbami</t>
  </si>
  <si>
    <t>Magnetyczne ułamki</t>
  </si>
  <si>
    <t>Duże listwy o jednakowej długości podzielono na części, aby zobrazować całość oraz ułamki 1/2, 1/3, 1/4, 1/5, 1/6, 1/8, 1/10 i 1/12. Listwy wykonane są z estetycznego, wytrzymałego tworzywa w atrakcyjnych kolorach, wystarczą na długie lata interesującej nauki. Zestaw ten znacznie ułatwia dzieciom opanowanie tego trudnego działu matematyki, zrozumienie abstrakcyjnych pojęć i działań związanych z ułamkami. • 9 różnych kolorów • od 1/1 do 1/12 • wym. 1/1 100 x 10 cm</t>
  </si>
  <si>
    <t>Matematyczna podróż</t>
  </si>
  <si>
    <t>Pomoc edukacyjna na bazie gry planszowej, której celem jest doskonalenie umiejętności matematycznych: orientacji przestrzennej, relacji przestrzennych między obiektami, określanie różnicy liczebności zbiorów, liczenie sekwencyjne, liczenie wspak, wykonywanie działań arytmetycznych: dodawania, odejmowania, mnożenia, dzielenia, znajomości jednostek miary i czasu, znajomości liczb rzymskich, definicji oraz umiejętności rozwiązywania zadań z treścią. Odniesienia do rzeczywistych sytuacji uświadamiają dzieciom, że matematyka występuje w otaczającym świecie. Ciekawa grafika rozwija spostrzegawczość u dzieci oraz sprawia, że gra jest przyjemnością. Dziecko pokonując kolejne pola na planszy trafia na zadania, które musi rozwiązać. Pomoc zaprojektowana jest zarówno z myślą o uczniach z zaburzeniami procesów uczenia się, uczniów z autyzmem i zespołem Aspergera, jak i uczniów pragnących poszerzać swoje umiejętności w obszarze matematyki.
Gra składa się z dużej planszy 40 x 40 cm oraz 150 różnorodnych zadań na trzech poziomach trudności, by móc dostosować je do poziomu umiejętności dzieci. Do pomocy dołączona jest instrukcja.</t>
  </si>
  <si>
    <t>Pakiet Matematyka - w skład pakietu wchodzą:</t>
  </si>
  <si>
    <t xml:space="preserve">Trójkąty - plansza dydaktyczna </t>
  </si>
  <si>
    <t>Plansza dydaktyczna drukowana na kartonie kredowym o gramaturze min. 250 g. Ofoliowana i wyposażona w listwy metalowe i zawieszkę. Wymiary ok.: 70 x 100 cm</t>
  </si>
  <si>
    <t xml:space="preserve">Bryły geometryczne z tworzywa </t>
  </si>
  <si>
    <t>Zestaw przydatny do nauki o bryłach geometrycznych. · 17 elem. z tworzywa sztucznego o wym. podstawy ok. 5 cm</t>
  </si>
  <si>
    <t xml:space="preserve">Zestaw konstrukcyjny do budowania brył </t>
  </si>
  <si>
    <t>Zestaw kolorowych kulek i patyczków z tworzywa sztucznego, w różnych rozmiarach i kształtach, do tworzenia przestrzennych konstrukcji geometrycznych. W komplecie zestaw kart zadań. Całość zamknięta w praktycznym, plastikowym pudełku. • 270 patyczków o dł. od 3,3 do 12,5 cm • 60 kulek o śr. 1,7 cm • 20 dwustronnych kart ze wzorami z lakierowanego kartonu o wym. 17,5 x 11,5 cm</t>
  </si>
  <si>
    <t xml:space="preserve">Zestaw trygonometryczny do tablic </t>
  </si>
  <si>
    <t>Wysokiej jakości przybory do odmierzania wartości liczbowych. Wyposażone w uchwyty do trzymania. · linijka o dł. 100 cm · 2 ekierki · cyrkiel · kątomierz · magnesy pomocnicze umożliwiające przytwierdzanie przyborów do tablicy</t>
  </si>
  <si>
    <t>Osie liczbowe (0-20) - zestaw szkolny</t>
  </si>
  <si>
    <t>Zestawy osi liczbowych wykonanych z tworzywa sztucznego. Można pisać po nich markerami suchościeralnymi. • wym. 30,5 x 5,5 cm • 15 szt.</t>
  </si>
  <si>
    <t xml:space="preserve">Plansza do liczenia </t>
  </si>
  <si>
    <t>10 dwustronnych zalaminowanych plansz do liczenia od 1 do 100. Po drugiej zaś stronie kwadraty są puste, można je wypełnić dowolną ilością liczb. • wym. 28 x 28 cm</t>
  </si>
  <si>
    <t>Ułamkowe listwy magnetyczne</t>
  </si>
  <si>
    <t>Kolorowe, magnetyczne paski ułamkowe. Każda frakcja ma swój własny kolor i może być użyta do zobrazowania całości. Zawartość: 1/1, 1/2, 1/3, 1/4, 1/5, 1/6, 1 / 8, 1/10, 1 / 12. Tacka w komplecie. · wym.100 x 4,25 cm</t>
  </si>
  <si>
    <t>Ułamkowe listwy magnetyczne - liczby dziesiętne i procenty</t>
  </si>
  <si>
    <t>Plansza dydaktyczna - ułamki</t>
  </si>
  <si>
    <t>Plansza dydaktyczna drukowana na kartonie kredowym o gramaturze 250 g. Ofoliowana i wyposażona w listwy metalowe i zawieszkę. • wym. 70 x 100 cm</t>
  </si>
  <si>
    <t xml:space="preserve">Plansza dydaktyczna - procent </t>
  </si>
  <si>
    <t>Magnetyczny układ współrzędnych z liczbami</t>
  </si>
  <si>
    <t>Magnetyczny układ współrzędnych, na którym można nanosić własne rysunki i projekty. Kratki co 5 i 10 cm są zaznaczone grubszymi liniami. · wym. 70 x 70 cm</t>
  </si>
  <si>
    <t>Magnetyczna oś liczbowa z rozwinięciem setnych/tysięcznych</t>
  </si>
  <si>
    <t>Przedstawia numerację dziesiętną i ułatwia zrozumienie jej działania. Pomiędzy wszystkimi liczbami są oznaczenia, które dzielą odległość między dwiema liczbami całkowitymi na dziesięć części. Można dokładnie zobaczyć każdy znak dziesiętny. Na przykład: szósty znak po liczbie całkowitej 2 nazywa się 2.6. Ale co z odstępem pomiędzy oznaczeniami dziesiętnymi  Użyj pierwszego dziesiętnego ekspandera i pokaż, że przestrzeń między 2 znakami dziesiętnymi może być podzielona na 10 części. Na przykład: Szósty znak między 2.6 a 2.7 nazywa się 2,66. Jeśli chcesz pójść o krok dalej, możesz wyjaśnić za pomocą drugiego ekspandera dziesiętnego, że przestrzeń między 2.66 a 2.67 może być podzielona na części: aby to pokazać, po prostu umieść drugi ekspander nad pierwszym. · dł. 1,3 m</t>
  </si>
  <si>
    <t xml:space="preserve">Cyfry i ich wartości do 1000 - karty </t>
  </si>
  <si>
    <t>Pomoc edukacyjna przydatna w edukacji matematycznej, dostępna w dwóch wersjach (liczby do 100 i liczby do 1000). Kartoniki prezentują liczby na 5 różnych sposobów. Spróbuj znaleźć 5 reprezentacji tej samej liczby. Jeśli je znalazłeś, odwróć karty na drugą stronę i sprawdź, czy wszystkie przedstawiają ten sam znak. Jako uzupełnienie można użyć 
• 28 różnych ćwiczeń • 140 dwustronnych, laminowanych kartoników o wym. 7,5 x 5,6 cm • instrukcja • w zamykanym plastikowym pudełku</t>
  </si>
  <si>
    <t xml:space="preserve">Kostka układu dziesiętnego </t>
  </si>
  <si>
    <t>Komplet klocków do nauki liczenia, sortowania, mierzenia, dodawania i odejmowania, składający się ze 121 elem. Klocki łączą się ze sobą. Zawartość zestawu: • 100 klocków o wym. 1 x 1 x 1 cm • 10 klocków o wym. 10 x 1 x 1 cm • 10 klocków o wym. 10 x 10 x 1 cm • 1 klocek o wym. 10 x 10 x 10 cm • każdy rodzaj klocków w innym kolorze (4 kolory)</t>
  </si>
  <si>
    <t xml:space="preserve">System dziesiętny - zestaw magnetyczny 3D </t>
  </si>
  <si>
    <t>Pomoc ułatwiająca poznanie systemu dziesiętnego. Ten zestaw demonstracyjny daje możliwość pracy z całą klasą. Trójwymiarowe elementy w różnych kolorach. Tacka w komplecie. Zawartość: · 25 pojedynczych elem. · 12 dziesiątek · 12 setek · 5 tysięcy</t>
  </si>
  <si>
    <t xml:space="preserve">System dziesiętny - plansza do działań z symbolami </t>
  </si>
  <si>
    <t>Tablica ułatwiająca różne operacje na liczbach. Z rysunkowym oznaczeniem systemu dziesiętnego. Można na niej pisać za pomocą markerów suchościeralnych. Wykonana z tworzywa sztucznego. · wym. 58 x 40 cm</t>
  </si>
  <si>
    <t xml:space="preserve">Tablica magnetyczna do nauki mnożenia </t>
  </si>
  <si>
    <t>Nowy sposób na uatrakcyjnienie lekcji matematyki! Plansza magnetyczna ma nadrukowaną siatkę i mnożniki. Zestaw 100 kolorowych, dwustronnie drukowanych  elem. przedstawiających zadania i rozwiązania · wym. planszy 71 x 71 cm</t>
  </si>
  <si>
    <t>ZESTAW pomocy dydaktycznych skladający się z:</t>
  </si>
  <si>
    <t>Piramida matematyczna XX</t>
  </si>
  <si>
    <t>Zestaw do nauki i ćwiczenia dodawania, odejmowania, mnożenia i dzielenia. Rozwija u dzieci spostrzegawczość, koncentrację i orientację przestrzenną. Gra zawiera 3 różne warianty rozgrywki, które wymagają od uczestników wykorzystania różnych umiejętności. Czasami gracze muszą popisać się refleksem, a innym razem umieć ze sobą współpracować. Zestaw pozwala na naukę poprzez zabawę. · ilość graczy 1-4
Zawartość pudełka:
· trójkąty z dodawaniem (zielone), 25 szt. (6cm)
· trójkąty z odejmowaniem ( czerwone), 25 szt. (6cm)
· trójkąty z dzieleniem (fioletowe), 25 szt. (6cm)
· trójkąty z mnożeniem (niebieskie), 25 szt. (6cm)</t>
  </si>
  <si>
    <t>Mnożenie jest zabawne</t>
  </si>
  <si>
    <t>Edukacyjna gra ćwicząca umiejętność mnożenia poprzez zabawę. Gra posiada 4 warianty rozgrywek, w trakcie których uczniowie rozwijają nie tylko zdolność szybkiego liczenia i mnożenia, ale również refleks. · liczba graczy 2-10
Zawartość pudełka:
· tabliczka z liczbami, 10 szt. (7,5 x 14 cm)
· plansza, 1 szt. (34 x 42 cm)
· specjalne kostki do gry, 2 szt. (2 x 2 cm)
· żetony, 50 szt. (1,5 cm)
· tabliczka mnożenia, 1 szt. (10,5 x 15 cm)</t>
  </si>
  <si>
    <t>Ułamki - stemple</t>
  </si>
  <si>
    <t>Zestaw drewnianych stempelków pozwoli dzieciom opanować podstawowe ułamki. • 9 szt. o śr. 2,5 cm</t>
  </si>
  <si>
    <t>Ułamkowa gra</t>
  </si>
  <si>
    <t>Gra utrwala pojecie ułamków, a także uczy porównywać, rozszerzać i skracać ułamki. Kto pierwszy napełni swoja menzurkę kolorowymi cylindrami  Bardzo estetyczne wykonanie i interesujący koncept gry zachęca do nauki przez aktywne działanie. Elementy wykonane z tworzywa sztucznego. · dla 2-4 graczy · 52 kolorowe cylindry w 7 kolorach o wym. od 2,5 x 1,7 cm do 2,5 x 10 cm · 4 menzurki o wym. 5 x 22 cm · 20 kart z puktacją · 52 karty z ułamkami</t>
  </si>
  <si>
    <t>Piłeczki i patyczki do brył geometrycznych</t>
  </si>
  <si>
    <t>Zestaw kolorowych, drobnych piłeczek i patyczków różnych rozmiarów do tworzenia przestrzennych konstrukcji geometrycznych. • 40 szt. czerwonych patyczków o dł. 12,5 cm • 40 szt. niebieskich patyczków o dł. 10,5 cm • 40 szt. żółtych patyczków o dł. 8,2 cm • 40 szt. zielonych patyczków o dł. 6,9 cm • 45 szt. fioletowych patyczków o dł. 5,3 cm • 45 szt. pomarańczowych patyczków o dł. 3,3 cm • 80 szt. piłeczek z otworami w 6 kolorach • 330 elem. · plastikowe pudełko do przechowywania o wym. 20 x 16 x 5 cm</t>
  </si>
  <si>
    <t>Węzły matematyki: Jednostki, skale, plany</t>
  </si>
  <si>
    <t>Czym są węzły w matematyce 
To kluczowe pojęcia, które wymagają bardzo dobrego zrozumienia przez uczniów. Jeśli nie zrozumieją oni podstaw (np. tego, czym jest pole lub objętość), trudno będzie im pracować na następnych lekcjach. Dlatego tak ważne jest wyjaśnienie głównych pojęć, które nazwaliśmy węzłami.
Węzły Matematyki spełniają również założenia najnowszej podstawy programowej, zgodnie z którą „nauczanie matematyki powinno być organizowane w taki sposób, by uczniowie koncentrowali się na odniesieniach do znanej sobie rzeczywistości, a stosowane pojęcia i metody powinny być powiązane z obiektami, występującymi w znanym środowisku. Uczniowie muszą mieć szansę na stosowanie kształconych umiejętności w sytuacjach konkretnych”.
Zestawy zawierają ćwiczenia i pomoce dydaktyczne dla 25 uczniów. Dla klas 4-6 SP.
	Pakiet ułatwia uczniom zrozumienie idei powierzchni i długości czy pojęcia planu i skali (po co mierzymy, porównujemy 
i przenośmy rzeczywistą przestrzeń do innej skali). Odkrywanie niecodziennych miar w swoim otoczeniu pozwala lepiej 
zrozumieć, dlaczego używamy różnych jednostek.
Zestaw zawiera:
•	6 scenariuszy będących również inspiracją do prowadzenia  ciekawych lekcji z całego działu
•	proste ćwiczenia multimedialne na tablice
•	kłódki
•	centymetr 30 szt.
•	miara zwijana 10 m
•	licencja otwarta</t>
  </si>
  <si>
    <t>Waga elektroniczna</t>
  </si>
  <si>
    <t>Waga elektroniczna do 3 kg, wyświetla odczyt w gramach lub uncjach, funkcja zerowania, dokładność w granicach +/- 1 gram</t>
  </si>
  <si>
    <t>Schubitrix - mnożenie i dzielenie do 1000</t>
  </si>
  <si>
    <t>Układanki Schubitrix to oryginalna zabawa i nauka w jednym. Układanka na zasadach domina w kształcie trójkątów - układając należy dopasować do trzech boków odpowiedni element. Powstałe figury umożliwiają samokontrolę wykonanego zadania. Układanki rozwijają zdolności percepcyjne, logiczne myślenie oraz spostrzegawczość. • 2 układanki po 24 elem. o wym. 6 cm • wkładka do sortowania
	• pomagają w zrozumieniu pojęć matematycznych (mnożenie i dzielenie)</t>
  </si>
  <si>
    <t>Schubitrix - ułamki 2</t>
  </si>
  <si>
    <t>Układanki Schubitrix to oryginalna zabawa i nauka w jednym. Układanka na zasadach domina w kształcie trójkątów - układając należy dopasować do trzech boków odpowiedni element. Powstałe figury umożliwiają samokontrolę wykonanego zadania. Układanki rozwijają zdolności percepcyjne, logiczne myślenie oraz spostrzegawczość. • 2 układanki po 24 elem. o wym. 6 cm • wkładka do sortowania</t>
  </si>
  <si>
    <t>Schubitrix - dodawanie do 1000</t>
  </si>
  <si>
    <t>Gra Schubitrix oparta jest na zasadach domina. Zestaw składa się z 24 barwnych trójkątów wykonanych z grubego kartonu. Uczniowie układają w taki sposób karty, aby działania i wyniki pasowały do siebie. Po rozwiązaniu wszystkich działań powstaje figura, dzięki której można szybko skontrolować, czy zostały one wykonane poprawnie. Pudełko zawiera 2 gry z różnymi poziomami trudności. • 48 elem. o dł. boku 6 cm</t>
  </si>
  <si>
    <t>Schubitrix - waga</t>
  </si>
  <si>
    <t>Cena ogółem brutto
[kol. 7 x (1+ kol. 4)]</t>
  </si>
  <si>
    <t xml:space="preserve">Tablica korkowa w aluminiowej ramie o wymiarach: 100 x 200 </t>
  </si>
  <si>
    <t>Tablica korkowa w aluminiowej ramie o wymiarach: 90 x 120</t>
  </si>
  <si>
    <t xml:space="preserve">Tablica szkolna tryptyk ceramiczna - Tablica centralna o wym. 170 x 100 cm, dwie tablice dwustronne o wym. 85 x 100 cm. Rama aluminiowa. W komplecie półeczka na gąbkę i markery. Może być tablicą magnetyczną do przyczepiania pomocy dydaktycznych lub prac. </t>
  </si>
  <si>
    <t>Flipchart magnetyczny na kółkach - Tablica suchościeralna magnetyczna ze zintegrowanym uchwytem na arkusze flipchart, z ruchomą ramą o regulowanej wysokości, wymiary ok: 70 x 100 cm; maksymalna wysokość: 200 cm; stojak: średnica: 58 cm; w zestawie gąbka, marker i 6 magnesów lub więcej; kółka posiadające z blokadę</t>
  </si>
  <si>
    <t>klocki typu LEGO - klocki spełniające funkcjonalność LEGO45345 LEGO® Education SPIKE™ Essential, lub równoważne</t>
  </si>
  <si>
    <t>podpis osoby uprawnionej do składania oświadczeń woli w imieniu Oferenta</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</si>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</sst>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zł&quot;"/>
    <numFmt numFmtId="165" formatCode="[$-415]General"/>
    <numFmt numFmtId="166" formatCode="#,##0.00&quot; zł&quot;;\-#,##0.00&quot; zł&quot;"/>
  </numFmts>
  <fonts count="19" x14ac:knownFonts="1">
    <font>
      <sz val="11"/>
      <color theme="1"/>
      <name val="Calibri"/>
      <family val="2"/>
      <charset val="1"/>
    </font>
    <font>
      <sz val="11"/>
      <color rgb="FF000000"/>
      <name val="Calibri"/>
      <family val="2"/>
      <charset val="238"/>
    </font>
    <font>
      <sz val="11"/>
      <color theme="1"/>
      <name val="Calibri"/>
      <family val="2"/>
      <charset val="238"/>
    </font>
    <font>
      <b/>
      <sz val="8"/>
      <color theme="1"/>
      <name val="Calibri"/>
      <family val="2"/>
      <charset val="1"/>
    </font>
    <font>
      <sz val="10"/>
      <color rgb="FF1F1F1F"/>
      <name val="Arial"/>
      <family val="2"/>
      <charset val="238"/>
    </font>
    <font>
      <sz val="10"/>
      <color theme="1"/>
      <name val="Calibri"/>
      <family val="2"/>
      <charset val="238"/>
    </font>
    <font>
      <sz val="10"/>
      <color theme="1"/>
      <name val="Calibri"/>
      <family val="2"/>
      <charset val="1"/>
    </font>
    <font>
      <b/>
      <sz val="11"/>
      <color theme="1"/>
      <name val="Calibri"/>
      <family val="2"/>
      <charset val="1"/>
    </font>
    <font>
      <sz val="11"/>
      <name val="Calibri"/>
      <family val="2"/>
      <charset val="238"/>
    </font>
    <font>
      <b/>
      <sz val="11"/>
      <color theme="1"/>
      <name val="Calibri"/>
      <family val="2"/>
      <charset val="238"/>
    </font>
    <font>
      <sz val="12"/>
      <name val="Calibri"/>
      <family val="2"/>
      <charset val="238"/>
    </font>
    <font>
      <i/>
      <sz val="11"/>
      <color theme="1"/>
      <name val="Calibri"/>
      <family val="2"/>
      <charset val="238"/>
    </font>
    <font>
      <sz val="11"/>
      <name val="Calibri"/>
      <family val="2"/>
      <charset val="1"/>
    </font>
    <font>
      <sz val="8"/>
      <color theme="1"/>
      <name val="Calibri"/>
      <family val="2"/>
      <charset val="238"/>
    </font>
    <font>
      <sz val="8"/>
      <color rgb="FF0A0A0A"/>
      <name val="Calibri"/>
      <family val="2"/>
      <charset val="238"/>
    </font>
    <font>
      <sz val="8"/>
      <color theme="1"/>
      <name val="Calibri"/>
      <family val="2"/>
      <charset val="1"/>
    </font>
    <font>
      <sz val="10"/>
      <color rgb="FF000000"/>
      <name val="Calibri"/>
      <family val="2"/>
      <charset val="238"/>
    </font>
    <font>
      <u/>
      <sz val="11"/>
      <color theme="10"/>
      <name val="Calibri"/>
      <family val="2"/>
      <charset val="1"/>
    </font>
    <font>
      <sz val="9"/>
      <color theme="1"/>
      <name val="Calibri"/>
      <family val="2"/>
      <charset val="238"/>
    </font>
  </fonts>
  <fills count="14">
    <fill>
      <patternFill patternType="none"/>
    </fill>
    <fill>
      <patternFill patternType="gray125"/>
    </fill>
    <fill>
      <patternFill patternType="solid">
        <fgColor rgb="FFFF5050"/>
        <bgColor rgb="FFFF8080"/>
      </patternFill>
    </fill>
    <fill>
      <patternFill patternType="solid">
        <fgColor theme="4" tint="0.39967040009765925"/>
        <bgColor rgb="FFB4C7E7"/>
      </patternFill>
    </fill>
    <fill>
      <patternFill patternType="solid">
        <fgColor rgb="FFF4B183"/>
        <bgColor rgb="FFFFD966"/>
      </patternFill>
    </fill>
    <fill>
      <patternFill patternType="solid">
        <fgColor rgb="FFC9C9C9"/>
        <bgColor rgb="FFB4C7E7"/>
      </patternFill>
    </fill>
    <fill>
      <patternFill patternType="solid">
        <fgColor rgb="FFFFE699"/>
        <bgColor rgb="FFFFD966"/>
      </patternFill>
    </fill>
    <fill>
      <patternFill patternType="solid">
        <fgColor rgb="FFC5E0B4"/>
        <bgColor rgb="FFC9C9C9"/>
      </patternFill>
    </fill>
    <fill>
      <patternFill patternType="solid">
        <fgColor rgb="FFCCCCFF"/>
        <bgColor rgb="FFB4C7E7"/>
      </patternFill>
    </fill>
    <fill>
      <patternFill patternType="solid">
        <fgColor theme="2" tint="-0.249977111117893"/>
        <bgColor rgb="FF9DC3E6"/>
      </patternFill>
    </fill>
    <fill>
      <patternFill patternType="solid">
        <fgColor theme="0"/>
        <bgColor rgb="FFFFFFCC"/>
      </patternFill>
    </fill>
    <fill>
      <patternFill patternType="solid">
        <fgColor theme="7" tint="0.39967040009765925"/>
        <bgColor rgb="FFFFE699"/>
      </patternFill>
    </fill>
    <fill>
      <patternFill patternType="solid">
        <fgColor theme="8" tint="0.59968871120334488"/>
        <bgColor rgb="FF9DC3E6"/>
      </patternFill>
    </fill>
    <fill>
      <patternFill patternType="solid">
        <fgColor rgb="FFFFC000"/>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s>
  <cellStyleXfs count="4">
    <xf numFmtId="0" fontId="0" fillId="0" borderId="0"/>
    <xf numFmtId="0" fontId="17" fillId="0" borderId="0" applyBorder="0" applyProtection="0"/>
    <xf numFmtId="0" fontId="1" fillId="0" borderId="0"/>
    <xf numFmtId="165" fontId="1" fillId="0" borderId="0"/>
  </cellStyleXfs>
  <cellXfs count="159">
    <xf numFmtId="0" fontId="0" fillId="0" borderId="0" xfId="0"/>
    <xf numFmtId="0" fontId="0" fillId="8" borderId="2" xfId="0" applyFill="1" applyBorder="1" applyAlignment="1">
      <alignment horizontal="center" vertical="center"/>
    </xf>
    <xf numFmtId="0" fontId="0" fillId="7" borderId="2" xfId="0" applyFill="1" applyBorder="1" applyAlignment="1">
      <alignment horizontal="center" vertical="center"/>
    </xf>
    <xf numFmtId="0" fontId="0" fillId="6" borderId="2" xfId="0" applyFill="1" applyBorder="1" applyAlignment="1">
      <alignment horizontal="center" vertical="center"/>
    </xf>
    <xf numFmtId="0" fontId="0" fillId="5" borderId="2" xfId="0" applyFill="1" applyBorder="1" applyAlignment="1">
      <alignment horizontal="center" vertical="center"/>
    </xf>
    <xf numFmtId="0" fontId="0" fillId="4" borderId="2" xfId="0" applyFill="1" applyBorder="1" applyAlignment="1">
      <alignment horizontal="center" vertical="center"/>
    </xf>
    <xf numFmtId="0" fontId="0" fillId="3" borderId="2" xfId="0" applyFill="1" applyBorder="1" applyAlignment="1">
      <alignment horizontal="center" vertical="center"/>
    </xf>
    <xf numFmtId="0" fontId="0" fillId="11" borderId="2" xfId="0" applyFill="1" applyBorder="1" applyAlignment="1">
      <alignment horizontal="center" vertical="center" wrapText="1"/>
    </xf>
    <xf numFmtId="0" fontId="0" fillId="0" borderId="2" xfId="0" applyBorder="1" applyAlignment="1">
      <alignment horizontal="center" vertical="center"/>
    </xf>
    <xf numFmtId="0" fontId="7" fillId="0" borderId="2" xfId="0" applyFont="1" applyBorder="1" applyAlignment="1">
      <alignment horizontal="center" vertical="center" wrapText="1"/>
    </xf>
    <xf numFmtId="0" fontId="0" fillId="0" borderId="2" xfId="0" applyBorder="1" applyAlignment="1">
      <alignment horizont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0" borderId="2" xfId="0" applyFont="1" applyBorder="1" applyAlignment="1">
      <alignment horizontal="center" vertical="center" wrapText="1"/>
    </xf>
    <xf numFmtId="0" fontId="2" fillId="3" borderId="2"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5" borderId="2" xfId="0" applyFont="1" applyFill="1" applyBorder="1" applyAlignment="1">
      <alignment horizontal="center" vertical="center"/>
    </xf>
    <xf numFmtId="0" fontId="2" fillId="6"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2" xfId="0" applyFont="1" applyBorder="1"/>
    <xf numFmtId="0" fontId="2" fillId="0" borderId="2" xfId="0" applyFont="1" applyBorder="1" applyAlignment="1">
      <alignment wrapText="1"/>
    </xf>
    <xf numFmtId="10" fontId="2" fillId="0" borderId="3" xfId="0" applyNumberFormat="1" applyFont="1" applyBorder="1" applyAlignment="1">
      <alignment vertical="center" wrapText="1"/>
    </xf>
    <xf numFmtId="164" fontId="2" fillId="0" borderId="3" xfId="0" applyNumberFormat="1" applyFont="1" applyBorder="1" applyAlignment="1" applyProtection="1">
      <alignment horizontal="center" vertical="center" wrapText="1"/>
      <protection locked="0"/>
    </xf>
    <xf numFmtId="164" fontId="2" fillId="0" borderId="3" xfId="0" applyNumberFormat="1" applyFont="1" applyBorder="1" applyAlignment="1">
      <alignment horizontal="right" vertical="center" wrapText="1"/>
    </xf>
    <xf numFmtId="164" fontId="0" fillId="0" borderId="2" xfId="0" applyNumberFormat="1" applyBorder="1" applyAlignment="1">
      <alignment vertical="center"/>
    </xf>
    <xf numFmtId="164" fontId="2" fillId="0" borderId="3" xfId="0" applyNumberFormat="1" applyFont="1" applyBorder="1" applyAlignment="1" applyProtection="1">
      <alignment horizontal="right" vertical="center" wrapText="1"/>
      <protection locked="0"/>
    </xf>
    <xf numFmtId="0" fontId="2" fillId="0" borderId="2" xfId="0" applyFont="1" applyBorder="1" applyAlignment="1" applyProtection="1">
      <alignment wrapText="1"/>
      <protection locked="0"/>
    </xf>
    <xf numFmtId="0" fontId="0" fillId="0" borderId="2" xfId="0" applyBorder="1"/>
    <xf numFmtId="0" fontId="4" fillId="0" borderId="2" xfId="0" applyFont="1" applyBorder="1" applyAlignment="1">
      <alignment vertical="center" wrapText="1"/>
    </xf>
    <xf numFmtId="0" fontId="2" fillId="9" borderId="2" xfId="0" applyFont="1" applyFill="1" applyBorder="1" applyAlignment="1">
      <alignment horizontal="center"/>
    </xf>
    <xf numFmtId="0" fontId="2" fillId="10" borderId="2" xfId="0" applyFont="1" applyFill="1" applyBorder="1"/>
    <xf numFmtId="0" fontId="2" fillId="0" borderId="2" xfId="0" applyFont="1" applyBorder="1" applyAlignment="1">
      <alignment horizontal="left" wrapText="1"/>
    </xf>
    <xf numFmtId="0" fontId="2" fillId="0" borderId="2" xfId="0" applyFont="1" applyBorder="1" applyAlignment="1">
      <alignment horizontal="center"/>
    </xf>
    <xf numFmtId="0" fontId="2" fillId="8" borderId="2" xfId="0" applyFont="1" applyFill="1" applyBorder="1" applyAlignment="1">
      <alignment horizontal="center" vertical="center"/>
    </xf>
    <xf numFmtId="49" fontId="5" fillId="0" borderId="2" xfId="0" applyNumberFormat="1" applyFont="1" applyBorder="1" applyAlignment="1">
      <alignment wrapText="1"/>
    </xf>
    <xf numFmtId="0" fontId="2" fillId="5" borderId="2" xfId="0" applyFont="1" applyFill="1" applyBorder="1"/>
    <xf numFmtId="0" fontId="2" fillId="0" borderId="3" xfId="0" applyFont="1" applyBorder="1" applyAlignment="1">
      <alignment wrapText="1"/>
    </xf>
    <xf numFmtId="0" fontId="2" fillId="0" borderId="3" xfId="0" applyFont="1" applyBorder="1" applyAlignment="1">
      <alignment horizontal="center" vertical="center"/>
    </xf>
    <xf numFmtId="0" fontId="2" fillId="0" borderId="3" xfId="0" applyFont="1" applyBorder="1" applyAlignment="1">
      <alignment horizontal="center"/>
    </xf>
    <xf numFmtId="0" fontId="2" fillId="0" borderId="3" xfId="0" applyFont="1" applyBorder="1" applyAlignment="1" applyProtection="1">
      <alignment wrapText="1"/>
      <protection locked="0"/>
    </xf>
    <xf numFmtId="0" fontId="0" fillId="0" borderId="3" xfId="0" applyBorder="1"/>
    <xf numFmtId="0" fontId="2" fillId="0" borderId="3" xfId="0" applyFont="1" applyBorder="1"/>
    <xf numFmtId="0" fontId="2" fillId="8" borderId="3" xfId="0" applyFont="1" applyFill="1" applyBorder="1" applyAlignment="1">
      <alignment horizontal="center" vertical="center"/>
    </xf>
    <xf numFmtId="0" fontId="0" fillId="0" borderId="2" xfId="0" applyBorder="1" applyAlignment="1">
      <alignment wrapText="1"/>
    </xf>
    <xf numFmtId="0" fontId="2" fillId="0" borderId="2" xfId="0" applyFont="1" applyBorder="1" applyAlignment="1">
      <alignment vertical="center" wrapText="1"/>
    </xf>
    <xf numFmtId="10" fontId="2" fillId="0" borderId="2" xfId="0" applyNumberFormat="1" applyFont="1" applyBorder="1" applyAlignment="1">
      <alignment vertical="center" wrapText="1"/>
    </xf>
    <xf numFmtId="164" fontId="2" fillId="0" borderId="2" xfId="0" applyNumberFormat="1" applyFont="1" applyBorder="1" applyAlignment="1" applyProtection="1">
      <alignment horizontal="center" vertical="center" wrapText="1"/>
      <protection locked="0"/>
    </xf>
    <xf numFmtId="164" fontId="2" fillId="0" borderId="2" xfId="0" applyNumberFormat="1" applyFont="1" applyBorder="1" applyAlignment="1" applyProtection="1">
      <alignment horizontal="right" vertical="center" wrapText="1"/>
      <protection locked="0"/>
    </xf>
    <xf numFmtId="0" fontId="0" fillId="0" borderId="2" xfId="0" applyBorder="1" applyAlignment="1">
      <alignment horizontal="center" vertical="center" wrapText="1"/>
    </xf>
    <xf numFmtId="0" fontId="8" fillId="10" borderId="2" xfId="0" applyFont="1" applyFill="1" applyBorder="1" applyAlignment="1">
      <alignment vertical="center" wrapText="1"/>
    </xf>
    <xf numFmtId="0" fontId="8" fillId="0" borderId="2" xfId="0" applyFont="1" applyBorder="1" applyAlignment="1">
      <alignment horizontal="center" vertical="center" wrapText="1"/>
    </xf>
    <xf numFmtId="10" fontId="2" fillId="0" borderId="3" xfId="0" applyNumberFormat="1" applyFont="1" applyBorder="1" applyAlignment="1">
      <alignment horizontal="right" wrapText="1"/>
    </xf>
    <xf numFmtId="0" fontId="0" fillId="0" borderId="2" xfId="0" applyBorder="1" applyProtection="1">
      <protection locked="0"/>
    </xf>
    <xf numFmtId="0" fontId="0" fillId="0" borderId="2" xfId="0" applyBorder="1" applyAlignment="1" applyProtection="1">
      <alignment wrapText="1"/>
      <protection locked="0"/>
    </xf>
    <xf numFmtId="0" fontId="8" fillId="6" borderId="2" xfId="0" applyFont="1" applyFill="1" applyBorder="1" applyAlignment="1">
      <alignment horizontal="center" vertical="center" wrapText="1"/>
    </xf>
    <xf numFmtId="10" fontId="0" fillId="0" borderId="2" xfId="0" applyNumberFormat="1" applyBorder="1" applyAlignment="1">
      <alignment horizontal="right"/>
    </xf>
    <xf numFmtId="0" fontId="0" fillId="10" borderId="2" xfId="0" applyFill="1" applyBorder="1" applyAlignment="1">
      <alignment horizontal="center"/>
    </xf>
    <xf numFmtId="0" fontId="8" fillId="4" borderId="2" xfId="0" applyFont="1" applyFill="1" applyBorder="1" applyAlignment="1">
      <alignment horizontal="center" vertical="center" wrapText="1"/>
    </xf>
    <xf numFmtId="0" fontId="2" fillId="8" borderId="2" xfId="0" applyFont="1" applyFill="1" applyBorder="1"/>
    <xf numFmtId="0" fontId="0" fillId="0" borderId="4" xfId="0" applyBorder="1" applyAlignment="1">
      <alignment horizontal="center"/>
    </xf>
    <xf numFmtId="0" fontId="2" fillId="0" borderId="4" xfId="0" applyFont="1" applyBorder="1" applyAlignment="1">
      <alignment wrapText="1"/>
    </xf>
    <xf numFmtId="0" fontId="0" fillId="0" borderId="2" xfId="0" applyBorder="1" applyAlignment="1">
      <alignment vertical="center"/>
    </xf>
    <xf numFmtId="10" fontId="0" fillId="0" borderId="2" xfId="0" applyNumberFormat="1" applyBorder="1" applyAlignment="1">
      <alignment horizontal="right" vertical="center"/>
    </xf>
    <xf numFmtId="0" fontId="0" fillId="0" borderId="2" xfId="0" applyBorder="1" applyAlignment="1" applyProtection="1">
      <alignment vertical="center"/>
      <protection locked="0"/>
    </xf>
    <xf numFmtId="0" fontId="0" fillId="0" borderId="2" xfId="0" applyBorder="1" applyAlignment="1" applyProtection="1">
      <alignment vertical="center" wrapText="1"/>
      <protection locked="0"/>
    </xf>
    <xf numFmtId="0" fontId="0" fillId="0" borderId="0" xfId="0" applyAlignment="1">
      <alignment vertical="center"/>
    </xf>
    <xf numFmtId="0" fontId="9" fillId="0" borderId="2" xfId="0" applyFont="1" applyBorder="1" applyAlignment="1">
      <alignment horizontal="center" vertical="center" wrapText="1"/>
    </xf>
    <xf numFmtId="0" fontId="10" fillId="0" borderId="5" xfId="0" applyFont="1" applyBorder="1" applyAlignment="1">
      <alignment vertical="top" wrapText="1"/>
    </xf>
    <xf numFmtId="0" fontId="10" fillId="0" borderId="6" xfId="0" applyFont="1" applyBorder="1" applyAlignment="1">
      <alignment vertical="top"/>
    </xf>
    <xf numFmtId="0" fontId="10" fillId="0" borderId="7" xfId="0" applyFont="1" applyBorder="1" applyAlignment="1">
      <alignment vertical="top"/>
    </xf>
    <xf numFmtId="0" fontId="0" fillId="8" borderId="2" xfId="0" applyFill="1" applyBorder="1"/>
    <xf numFmtId="0" fontId="10" fillId="0" borderId="6" xfId="0" applyFont="1" applyBorder="1" applyAlignment="1">
      <alignment vertical="top" wrapText="1"/>
    </xf>
    <xf numFmtId="0" fontId="10" fillId="0" borderId="5" xfId="0" applyFont="1" applyBorder="1" applyAlignment="1">
      <alignment vertical="top"/>
    </xf>
    <xf numFmtId="0" fontId="10" fillId="0" borderId="7" xfId="0" applyFont="1" applyBorder="1" applyAlignment="1">
      <alignment vertical="center" wrapText="1"/>
    </xf>
    <xf numFmtId="0" fontId="10" fillId="0" borderId="6" xfId="0" applyFont="1" applyBorder="1" applyAlignment="1">
      <alignment vertical="center" wrapText="1"/>
    </xf>
    <xf numFmtId="0" fontId="0" fillId="10" borderId="2" xfId="0" applyFill="1" applyBorder="1"/>
    <xf numFmtId="0" fontId="2" fillId="10" borderId="2" xfId="0" applyFont="1" applyFill="1" applyBorder="1" applyAlignment="1">
      <alignment wrapText="1"/>
    </xf>
    <xf numFmtId="0" fontId="2" fillId="10" borderId="2" xfId="0" applyFont="1" applyFill="1" applyBorder="1" applyAlignment="1">
      <alignment horizontal="center" vertical="center"/>
    </xf>
    <xf numFmtId="0" fontId="8" fillId="10" borderId="2" xfId="0" applyFont="1" applyFill="1" applyBorder="1" applyAlignment="1">
      <alignment horizontal="center" vertical="center" wrapText="1"/>
    </xf>
    <xf numFmtId="0" fontId="0" fillId="10" borderId="0" xfId="0" applyFill="1"/>
    <xf numFmtId="0" fontId="0" fillId="10" borderId="2" xfId="0" applyFill="1" applyBorder="1" applyProtection="1">
      <protection locked="0"/>
    </xf>
    <xf numFmtId="0" fontId="0" fillId="10" borderId="2" xfId="0" applyFill="1" applyBorder="1" applyAlignment="1" applyProtection="1">
      <alignment wrapText="1"/>
      <protection locked="0"/>
    </xf>
    <xf numFmtId="0" fontId="11" fillId="0" borderId="2" xfId="0" applyFont="1" applyBorder="1"/>
    <xf numFmtId="0" fontId="12" fillId="10" borderId="2" xfId="0" applyFont="1" applyFill="1" applyBorder="1"/>
    <xf numFmtId="0" fontId="9" fillId="0" borderId="2" xfId="0" applyFont="1" applyBorder="1"/>
    <xf numFmtId="0" fontId="9" fillId="4" borderId="2" xfId="0" applyFont="1" applyFill="1" applyBorder="1" applyAlignment="1">
      <alignment horizontal="center" vertical="center"/>
    </xf>
    <xf numFmtId="0" fontId="9" fillId="5" borderId="2" xfId="0" applyFont="1" applyFill="1" applyBorder="1" applyAlignment="1">
      <alignment horizontal="center" vertical="center"/>
    </xf>
    <xf numFmtId="0" fontId="9" fillId="0" borderId="2" xfId="0" applyFont="1" applyBorder="1" applyAlignment="1">
      <alignment horizontal="center" vertical="center"/>
    </xf>
    <xf numFmtId="0" fontId="9" fillId="8" borderId="2" xfId="0" applyFont="1" applyFill="1" applyBorder="1"/>
    <xf numFmtId="0" fontId="9" fillId="3" borderId="2" xfId="0" applyFont="1" applyFill="1" applyBorder="1" applyAlignment="1">
      <alignment horizontal="center" vertical="center" wrapText="1"/>
    </xf>
    <xf numFmtId="0" fontId="9" fillId="7" borderId="2" xfId="0" applyFont="1" applyFill="1" applyBorder="1" applyAlignment="1">
      <alignment horizontal="center" vertical="center"/>
    </xf>
    <xf numFmtId="0" fontId="9" fillId="8" borderId="2" xfId="0" applyFont="1" applyFill="1" applyBorder="1" applyAlignment="1">
      <alignment horizontal="center" vertical="center"/>
    </xf>
    <xf numFmtId="0" fontId="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0" fillId="0" borderId="3" xfId="0" applyBorder="1" applyProtection="1">
      <protection locked="0"/>
    </xf>
    <xf numFmtId="0" fontId="0" fillId="0" borderId="3" xfId="0" applyBorder="1" applyAlignment="1" applyProtection="1">
      <alignment wrapText="1"/>
      <protection locked="0"/>
    </xf>
    <xf numFmtId="10" fontId="2" fillId="0" borderId="2" xfId="0" applyNumberFormat="1" applyFont="1" applyBorder="1" applyAlignment="1">
      <alignment horizontal="right" wrapText="1"/>
    </xf>
    <xf numFmtId="0" fontId="0" fillId="0" borderId="0" xfId="0" applyAlignment="1">
      <alignment horizontal="center" vertical="center"/>
    </xf>
    <xf numFmtId="10" fontId="2" fillId="0" borderId="3" xfId="0" applyNumberFormat="1" applyFont="1" applyBorder="1" applyAlignment="1">
      <alignment horizontal="right" vertical="center" wrapText="1"/>
    </xf>
    <xf numFmtId="164" fontId="13" fillId="0" borderId="3" xfId="0" applyNumberFormat="1" applyFont="1" applyBorder="1" applyAlignment="1" applyProtection="1">
      <alignment horizontal="right" vertical="center" wrapText="1"/>
      <protection locked="0"/>
    </xf>
    <xf numFmtId="0" fontId="15" fillId="0" borderId="2" xfId="0" applyFont="1" applyBorder="1" applyAlignment="1" applyProtection="1">
      <alignment horizontal="right" vertical="center"/>
      <protection locked="0"/>
    </xf>
    <xf numFmtId="0" fontId="0" fillId="5" borderId="2" xfId="0" applyFill="1" applyBorder="1"/>
    <xf numFmtId="165" fontId="1" fillId="0" borderId="2" xfId="3" applyBorder="1" applyAlignment="1">
      <alignment wrapText="1"/>
    </xf>
    <xf numFmtId="10" fontId="2" fillId="0" borderId="2" xfId="0" applyNumberFormat="1" applyFont="1" applyBorder="1" applyAlignment="1">
      <alignment horizontal="right" vertical="center" wrapText="1"/>
    </xf>
    <xf numFmtId="165" fontId="1" fillId="0" borderId="0" xfId="3"/>
    <xf numFmtId="10" fontId="0" fillId="0" borderId="0" xfId="0" applyNumberFormat="1"/>
    <xf numFmtId="0" fontId="7" fillId="0" borderId="3" xfId="0" applyFont="1" applyBorder="1" applyAlignment="1">
      <alignment horizontal="center" vertical="center" wrapText="1"/>
    </xf>
    <xf numFmtId="0" fontId="0" fillId="0" borderId="0" xfId="0" applyAlignment="1">
      <alignment wrapText="1"/>
    </xf>
    <xf numFmtId="0" fontId="2" fillId="0" borderId="4" xfId="0" applyFont="1" applyBorder="1" applyAlignment="1">
      <alignment horizontal="right" vertical="center" wrapText="1"/>
    </xf>
    <xf numFmtId="0" fontId="8" fillId="0" borderId="4" xfId="0" applyFont="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0" fillId="0" borderId="5" xfId="0" applyBorder="1" applyAlignment="1">
      <alignment horizontal="center" vertical="center"/>
    </xf>
    <xf numFmtId="0" fontId="0" fillId="0" borderId="8" xfId="0" applyBorder="1" applyAlignment="1">
      <alignment horizontal="center" vertical="center"/>
    </xf>
    <xf numFmtId="0" fontId="8" fillId="0" borderId="2" xfId="0" applyFont="1" applyBorder="1" applyAlignment="1">
      <alignment wrapText="1"/>
    </xf>
    <xf numFmtId="0" fontId="2" fillId="0" borderId="2" xfId="0" applyFont="1" applyBorder="1" applyAlignment="1">
      <alignment horizontal="right" vertical="center" wrapText="1"/>
    </xf>
    <xf numFmtId="10" fontId="2" fillId="0" borderId="2" xfId="0" applyNumberFormat="1" applyFont="1" applyBorder="1"/>
    <xf numFmtId="164" fontId="0" fillId="0" borderId="2" xfId="0" applyNumberFormat="1" applyBorder="1" applyProtection="1">
      <protection locked="0"/>
    </xf>
    <xf numFmtId="164" fontId="0" fillId="0" borderId="2" xfId="0" applyNumberFormat="1" applyBorder="1" applyAlignment="1" applyProtection="1">
      <alignment vertical="center"/>
      <protection locked="0"/>
    </xf>
    <xf numFmtId="0" fontId="0" fillId="0" borderId="2" xfId="0" applyBorder="1" applyAlignment="1">
      <alignment vertical="center" wrapText="1"/>
    </xf>
    <xf numFmtId="0" fontId="2" fillId="11" borderId="2" xfId="0" applyFont="1" applyFill="1" applyBorder="1" applyAlignment="1">
      <alignment horizontal="center" vertical="center" wrapText="1"/>
    </xf>
    <xf numFmtId="164" fontId="0" fillId="0" borderId="2" xfId="0" applyNumberFormat="1" applyBorder="1" applyAlignment="1">
      <alignment horizontal="right" vertical="center"/>
    </xf>
    <xf numFmtId="0" fontId="0" fillId="7" borderId="11" xfId="0" applyFill="1" applyBorder="1" applyAlignment="1">
      <alignment horizontal="center" vertical="center" wrapText="1"/>
    </xf>
    <xf numFmtId="0" fontId="17" fillId="0" borderId="2" xfId="1" applyBorder="1" applyAlignment="1" applyProtection="1">
      <alignment wrapText="1"/>
      <protection locked="0"/>
    </xf>
    <xf numFmtId="0" fontId="0" fillId="0" borderId="2" xfId="0" applyBorder="1" applyAlignment="1">
      <alignment horizontal="left" vertical="center" wrapText="1"/>
    </xf>
    <xf numFmtId="0" fontId="1" fillId="12" borderId="12" xfId="2" applyFill="1" applyBorder="1" applyAlignment="1">
      <alignment horizontal="left" vertical="top" wrapText="1"/>
    </xf>
    <xf numFmtId="0" fontId="1" fillId="0" borderId="3" xfId="2" applyBorder="1" applyAlignment="1">
      <alignment horizontal="left" vertical="top" wrapText="1"/>
    </xf>
    <xf numFmtId="0" fontId="1" fillId="12" borderId="11" xfId="2" applyFill="1" applyBorder="1" applyAlignment="1">
      <alignment horizontal="left" vertical="top" wrapText="1"/>
    </xf>
    <xf numFmtId="0" fontId="1" fillId="0" borderId="2" xfId="2" applyBorder="1" applyAlignment="1">
      <alignment horizontal="left" vertical="top" wrapText="1"/>
    </xf>
    <xf numFmtId="166" fontId="0" fillId="0" borderId="0" xfId="0" applyNumberFormat="1"/>
    <xf numFmtId="164" fontId="2" fillId="0" borderId="2" xfId="0" applyNumberFormat="1" applyFont="1" applyBorder="1" applyAlignment="1">
      <alignment horizontal="right" vertical="center" wrapText="1"/>
    </xf>
    <xf numFmtId="0" fontId="0" fillId="4" borderId="0" xfId="0" applyFill="1" applyAlignment="1">
      <alignment horizontal="center" vertical="center"/>
    </xf>
    <xf numFmtId="0" fontId="2" fillId="13" borderId="13" xfId="0" applyFont="1" applyFill="1" applyBorder="1" applyProtection="1">
      <protection locked="0"/>
    </xf>
    <xf numFmtId="0" fontId="18" fillId="13" borderId="14" xfId="0" applyFont="1" applyFill="1" applyBorder="1" applyAlignment="1" applyProtection="1">
      <alignment wrapText="1"/>
      <protection locked="0"/>
    </xf>
    <xf numFmtId="49" fontId="2" fillId="2" borderId="1" xfId="0" applyNumberFormat="1" applyFont="1" applyFill="1" applyBorder="1" applyAlignment="1">
      <alignment horizontal="left" vertical="center" wrapText="1"/>
    </xf>
    <xf numFmtId="0" fontId="2" fillId="0" borderId="2" xfId="0" applyFont="1" applyBorder="1" applyAlignment="1">
      <alignment horizontal="center" vertical="center" wrapText="1"/>
    </xf>
    <xf numFmtId="0" fontId="0" fillId="0" borderId="2" xfId="0" applyBorder="1" applyAlignment="1">
      <alignment horizontal="center" vertical="center"/>
    </xf>
    <xf numFmtId="0" fontId="7" fillId="0" borderId="2"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vertical="center"/>
    </xf>
    <xf numFmtId="0" fontId="0" fillId="11" borderId="2" xfId="0" applyFill="1" applyBorder="1" applyAlignment="1">
      <alignment horizontal="center" vertical="center" wrapText="1"/>
    </xf>
    <xf numFmtId="0" fontId="0" fillId="11" borderId="2" xfId="0" applyFill="1" applyBorder="1" applyAlignment="1" applyProtection="1">
      <alignment horizontal="center" vertical="center" wrapText="1"/>
      <protection locked="0"/>
    </xf>
    <xf numFmtId="0" fontId="0" fillId="4" borderId="2" xfId="0" applyFill="1" applyBorder="1" applyAlignment="1">
      <alignment horizontal="center" vertical="center"/>
    </xf>
    <xf numFmtId="0" fontId="0" fillId="5" borderId="2" xfId="0" applyFill="1" applyBorder="1" applyAlignment="1">
      <alignment horizontal="center" vertical="center"/>
    </xf>
    <xf numFmtId="0" fontId="0" fillId="6" borderId="2" xfId="0" applyFill="1" applyBorder="1" applyAlignment="1">
      <alignment horizontal="center" vertical="center"/>
    </xf>
    <xf numFmtId="0" fontId="0" fillId="7" borderId="2" xfId="0" applyFill="1" applyBorder="1" applyAlignment="1">
      <alignment horizontal="center" vertical="center"/>
    </xf>
    <xf numFmtId="0" fontId="0" fillId="0" borderId="9" xfId="0" applyBorder="1" applyAlignment="1">
      <alignment vertical="center"/>
    </xf>
    <xf numFmtId="0" fontId="0" fillId="7" borderId="10" xfId="0" applyFill="1" applyBorder="1" applyAlignment="1">
      <alignment horizontal="center" vertical="center" wrapText="1"/>
    </xf>
    <xf numFmtId="0" fontId="0" fillId="7" borderId="2" xfId="0" applyFill="1" applyBorder="1" applyAlignment="1" applyProtection="1">
      <alignment horizontal="center" vertical="center" wrapText="1"/>
      <protection locked="0"/>
    </xf>
    <xf numFmtId="0" fontId="0" fillId="0" borderId="1" xfId="0" applyBorder="1"/>
    <xf numFmtId="0" fontId="0" fillId="4" borderId="10" xfId="0" applyFill="1" applyBorder="1" applyAlignment="1">
      <alignment horizontal="center" vertical="center"/>
    </xf>
    <xf numFmtId="0" fontId="0" fillId="5" borderId="10" xfId="0" applyFill="1" applyBorder="1" applyAlignment="1">
      <alignment horizontal="center" vertical="center"/>
    </xf>
    <xf numFmtId="0" fontId="0" fillId="6" borderId="10" xfId="0" applyFill="1" applyBorder="1" applyAlignment="1">
      <alignment horizontal="center" vertical="center"/>
    </xf>
    <xf numFmtId="0" fontId="0" fillId="7" borderId="10" xfId="0" applyFill="1" applyBorder="1" applyAlignment="1">
      <alignment horizontal="center" vertical="center"/>
    </xf>
    <xf numFmtId="0" fontId="0" fillId="0" borderId="0" xfId="0" applyAlignment="1">
      <alignment vertical="center"/>
    </xf>
    <xf numFmtId="0" fontId="0" fillId="12" borderId="2" xfId="0" applyFill="1" applyBorder="1" applyAlignment="1">
      <alignment horizontal="center" vertical="center"/>
    </xf>
    <xf numFmtId="0" fontId="1" fillId="12" borderId="2" xfId="2" applyFill="1" applyBorder="1" applyAlignment="1" applyProtection="1">
      <alignment horizontal="center" vertical="top" wrapText="1"/>
      <protection locked="0"/>
    </xf>
    <xf numFmtId="49" fontId="2" fillId="2" borderId="2" xfId="0" applyNumberFormat="1" applyFont="1" applyFill="1" applyBorder="1" applyAlignment="1">
      <alignment horizontal="left" vertical="center" wrapText="1"/>
    </xf>
  </cellXfs>
  <cellStyles count="4">
    <cellStyle name="Excel Built-in Normal" xfId="3" xr:uid="{00000000-0005-0000-0000-000007000000}"/>
    <cellStyle name="Hiperłącze" xfId="1" builtinId="8"/>
    <cellStyle name="Normalny" xfId="0" builtinId="0"/>
    <cellStyle name="Normalny 4" xfId="2"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9C9C9"/>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5E0B4"/>
      <rgbColor rgb="FFFFE699"/>
      <rgbColor rgb="FF9DC3E6"/>
      <rgbColor rgb="FFF4B183"/>
      <rgbColor rgb="FFB4C7E7"/>
      <rgbColor rgb="FFFFD966"/>
      <rgbColor rgb="FF3366FF"/>
      <rgbColor rgb="FF33CCCC"/>
      <rgbColor rgb="FF99CC00"/>
      <rgbColor rgb="FFFFCC00"/>
      <rgbColor rgb="FFFF9900"/>
      <rgbColor rgb="FFFF5050"/>
      <rgbColor rgb="FF666699"/>
      <rgbColor rgb="FFAFABAB"/>
      <rgbColor rgb="FF003366"/>
      <rgbColor rgb="FF339966"/>
      <rgbColor rgb="FF0A0A0A"/>
      <rgbColor rgb="FF333300"/>
      <rgbColor rgb="FF993300"/>
      <rgbColor rgb="FF993366"/>
      <rgbColor rgb="FF333399"/>
      <rgbColor rgb="FF1F1F1F"/>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150"/>
  <sheetViews>
    <sheetView topLeftCell="A148" zoomScale="112" zoomScaleNormal="112" workbookViewId="0">
      <selection activeCell="F150" sqref="F150"/>
    </sheetView>
  </sheetViews>
  <sheetFormatPr defaultColWidth="9.140625" defaultRowHeight="15" customHeight="1" x14ac:dyDescent="0.25"/>
  <cols>
    <col min="1" max="1" width="4.5703125" style="11" customWidth="1"/>
    <col min="2" max="2" width="52" style="11" customWidth="1"/>
    <col min="3" max="3" width="21.5703125" style="12" customWidth="1"/>
    <col min="4" max="4" width="10.42578125" style="11" customWidth="1"/>
    <col min="5" max="5" width="11.5703125" style="11" hidden="1" customWidth="1"/>
    <col min="6" max="7" width="17" style="11" customWidth="1"/>
    <col min="8" max="8" width="22.140625" style="11" customWidth="1"/>
    <col min="9" max="9" width="24.140625" style="11" customWidth="1"/>
    <col min="10" max="11" width="26.85546875" style="11" customWidth="1"/>
    <col min="12" max="12" width="31" style="11" customWidth="1"/>
    <col min="13" max="13" width="16.42578125" style="11" customWidth="1"/>
    <col min="14" max="14" width="24.5703125" style="11" customWidth="1"/>
    <col min="15" max="15" width="9.140625" style="11"/>
    <col min="16" max="16" width="8.5703125" customWidth="1"/>
    <col min="17" max="16384" width="9.140625" style="11"/>
  </cols>
  <sheetData>
    <row r="1" spans="1:21" s="13" customFormat="1" ht="98.25" customHeight="1" x14ac:dyDescent="0.25">
      <c r="A1" s="135" t="s">
        <v>0</v>
      </c>
      <c r="B1" s="135"/>
      <c r="C1" s="135"/>
      <c r="D1" s="135"/>
      <c r="E1" s="135"/>
      <c r="F1" s="135"/>
      <c r="G1" s="135"/>
      <c r="H1" s="135"/>
      <c r="I1" s="135"/>
      <c r="J1" s="135"/>
      <c r="K1" s="135"/>
      <c r="L1" s="135"/>
      <c r="M1" s="135"/>
      <c r="N1" s="135"/>
      <c r="P1" s="14"/>
    </row>
    <row r="2" spans="1:21" ht="51.75" customHeight="1" x14ac:dyDescent="0.25">
      <c r="A2" s="136" t="s">
        <v>1</v>
      </c>
      <c r="B2" s="15" t="s">
        <v>2</v>
      </c>
      <c r="C2" s="15" t="s">
        <v>3</v>
      </c>
      <c r="D2" s="15" t="s">
        <v>4</v>
      </c>
      <c r="E2" s="15" t="s">
        <v>5</v>
      </c>
      <c r="F2" s="15" t="s">
        <v>6</v>
      </c>
      <c r="G2" s="15" t="s">
        <v>5</v>
      </c>
      <c r="H2" s="15" t="s">
        <v>7</v>
      </c>
      <c r="I2" s="15" t="s">
        <v>8</v>
      </c>
      <c r="J2" s="15" t="s">
        <v>9</v>
      </c>
      <c r="K2" s="15" t="s">
        <v>10</v>
      </c>
      <c r="L2" s="15" t="s">
        <v>11</v>
      </c>
      <c r="M2" s="15" t="s">
        <v>12</v>
      </c>
      <c r="N2" s="15" t="s">
        <v>13</v>
      </c>
      <c r="P2" s="16" t="s">
        <v>14</v>
      </c>
      <c r="Q2" s="17" t="s">
        <v>15</v>
      </c>
      <c r="R2" s="18" t="s">
        <v>16</v>
      </c>
      <c r="S2" s="19" t="s">
        <v>17</v>
      </c>
      <c r="T2" s="2" t="s">
        <v>18</v>
      </c>
      <c r="U2" s="1" t="s">
        <v>19</v>
      </c>
    </row>
    <row r="3" spans="1:21" x14ac:dyDescent="0.25">
      <c r="A3" s="136"/>
      <c r="B3" s="15">
        <v>1</v>
      </c>
      <c r="C3" s="15">
        <v>2</v>
      </c>
      <c r="D3" s="15">
        <v>3</v>
      </c>
      <c r="E3" s="15">
        <v>4</v>
      </c>
      <c r="F3" s="15">
        <v>4</v>
      </c>
      <c r="G3" s="15">
        <v>5</v>
      </c>
      <c r="H3" s="15">
        <v>6</v>
      </c>
      <c r="I3" s="15">
        <v>7</v>
      </c>
      <c r="J3" s="15">
        <v>8</v>
      </c>
      <c r="K3" s="15">
        <v>9</v>
      </c>
      <c r="L3" s="15">
        <v>10</v>
      </c>
      <c r="M3" s="15">
        <v>11</v>
      </c>
      <c r="N3" s="20">
        <v>12</v>
      </c>
      <c r="P3" s="137" t="s">
        <v>20</v>
      </c>
      <c r="Q3" s="137"/>
      <c r="R3" s="137"/>
      <c r="S3" s="137"/>
      <c r="T3" s="137"/>
      <c r="U3" s="137"/>
    </row>
    <row r="4" spans="1:21" ht="30" x14ac:dyDescent="0.25">
      <c r="A4" s="21">
        <v>1</v>
      </c>
      <c r="B4" s="22" t="s">
        <v>21</v>
      </c>
      <c r="C4" s="20" t="s">
        <v>22</v>
      </c>
      <c r="D4" s="20">
        <v>5</v>
      </c>
      <c r="F4" s="23">
        <v>0.23</v>
      </c>
      <c r="G4" s="24"/>
      <c r="H4" s="25">
        <f t="shared" ref="H4:H35" si="0">ROUND(G4*(1+F4),2)</f>
        <v>0</v>
      </c>
      <c r="I4" s="26">
        <f t="shared" ref="I4:I35" si="1">ROUND(D4*G4,2)</f>
        <v>0</v>
      </c>
      <c r="J4" s="25">
        <f t="shared" ref="J4:J35" si="2">ROUND(I4*(1+F4),2)</f>
        <v>0</v>
      </c>
      <c r="K4" s="27"/>
      <c r="L4" s="28"/>
      <c r="M4" s="28"/>
      <c r="N4" s="28"/>
      <c r="P4" s="29"/>
      <c r="Q4" s="17">
        <v>5</v>
      </c>
      <c r="R4" s="21"/>
      <c r="S4" s="21"/>
      <c r="T4" s="21"/>
      <c r="U4" s="21"/>
    </row>
    <row r="5" spans="1:21" ht="30" x14ac:dyDescent="0.25">
      <c r="A5" s="21">
        <v>2</v>
      </c>
      <c r="B5" s="22" t="s">
        <v>23</v>
      </c>
      <c r="C5" s="20" t="s">
        <v>22</v>
      </c>
      <c r="D5" s="20">
        <v>4</v>
      </c>
      <c r="F5" s="23">
        <v>0.23</v>
      </c>
      <c r="G5" s="24"/>
      <c r="H5" s="25">
        <f t="shared" si="0"/>
        <v>0</v>
      </c>
      <c r="I5" s="26">
        <f t="shared" si="1"/>
        <v>0</v>
      </c>
      <c r="J5" s="25">
        <f t="shared" si="2"/>
        <v>0</v>
      </c>
      <c r="K5" s="27"/>
      <c r="L5" s="28"/>
      <c r="M5" s="28"/>
      <c r="N5" s="28"/>
      <c r="P5" s="29"/>
      <c r="Q5" s="17">
        <v>4</v>
      </c>
      <c r="R5" s="21"/>
      <c r="S5" s="21"/>
      <c r="T5" s="21"/>
      <c r="U5" s="21"/>
    </row>
    <row r="6" spans="1:21" ht="75" x14ac:dyDescent="0.25">
      <c r="A6" s="21">
        <v>3</v>
      </c>
      <c r="B6" s="22" t="s">
        <v>24</v>
      </c>
      <c r="C6" s="20" t="s">
        <v>22</v>
      </c>
      <c r="D6" s="20">
        <v>6</v>
      </c>
      <c r="F6" s="23">
        <v>0.23</v>
      </c>
      <c r="G6" s="24"/>
      <c r="H6" s="25">
        <f t="shared" si="0"/>
        <v>0</v>
      </c>
      <c r="I6" s="26">
        <f t="shared" si="1"/>
        <v>0</v>
      </c>
      <c r="J6" s="25">
        <f t="shared" si="2"/>
        <v>0</v>
      </c>
      <c r="K6" s="27"/>
      <c r="L6" s="28"/>
      <c r="M6" s="28"/>
      <c r="N6" s="28"/>
      <c r="P6" s="29"/>
      <c r="Q6" s="17">
        <v>6</v>
      </c>
      <c r="R6" s="21"/>
      <c r="S6" s="21"/>
      <c r="T6" s="21"/>
      <c r="U6" s="21"/>
    </row>
    <row r="7" spans="1:21" ht="60" x14ac:dyDescent="0.25">
      <c r="A7" s="21">
        <v>4</v>
      </c>
      <c r="B7" s="22" t="s">
        <v>25</v>
      </c>
      <c r="C7" s="20" t="s">
        <v>22</v>
      </c>
      <c r="D7" s="20">
        <v>6</v>
      </c>
      <c r="F7" s="23">
        <v>0.23</v>
      </c>
      <c r="G7" s="24"/>
      <c r="H7" s="25">
        <f t="shared" si="0"/>
        <v>0</v>
      </c>
      <c r="I7" s="26">
        <f t="shared" si="1"/>
        <v>0</v>
      </c>
      <c r="J7" s="25">
        <f t="shared" si="2"/>
        <v>0</v>
      </c>
      <c r="K7" s="27"/>
      <c r="L7" s="28"/>
      <c r="M7" s="28"/>
      <c r="N7" s="28"/>
      <c r="P7" s="29"/>
      <c r="Q7" s="17">
        <v>6</v>
      </c>
      <c r="R7" s="21"/>
      <c r="S7" s="21"/>
      <c r="T7" s="21"/>
      <c r="U7" s="21"/>
    </row>
    <row r="8" spans="1:21" ht="45" x14ac:dyDescent="0.25">
      <c r="A8" s="21">
        <v>5</v>
      </c>
      <c r="B8" s="22" t="s">
        <v>26</v>
      </c>
      <c r="C8" s="20" t="s">
        <v>22</v>
      </c>
      <c r="D8" s="20">
        <v>3</v>
      </c>
      <c r="F8" s="23">
        <v>0.23</v>
      </c>
      <c r="G8" s="24"/>
      <c r="H8" s="25">
        <f t="shared" si="0"/>
        <v>0</v>
      </c>
      <c r="I8" s="26">
        <f t="shared" si="1"/>
        <v>0</v>
      </c>
      <c r="J8" s="25">
        <f t="shared" si="2"/>
        <v>0</v>
      </c>
      <c r="K8" s="27"/>
      <c r="L8" s="28"/>
      <c r="M8" s="28"/>
      <c r="N8" s="28"/>
      <c r="P8" s="29"/>
      <c r="Q8" s="17">
        <v>2</v>
      </c>
      <c r="R8" s="18">
        <v>1</v>
      </c>
      <c r="S8" s="21"/>
      <c r="T8" s="21"/>
      <c r="U8" s="21"/>
    </row>
    <row r="9" spans="1:21" ht="30" x14ac:dyDescent="0.25">
      <c r="A9" s="21">
        <v>6</v>
      </c>
      <c r="B9" s="22" t="s">
        <v>27</v>
      </c>
      <c r="C9" s="20" t="s">
        <v>22</v>
      </c>
      <c r="D9" s="20">
        <v>15</v>
      </c>
      <c r="F9" s="23">
        <v>0.23</v>
      </c>
      <c r="G9" s="24"/>
      <c r="H9" s="25">
        <f t="shared" si="0"/>
        <v>0</v>
      </c>
      <c r="I9" s="26">
        <f t="shared" si="1"/>
        <v>0</v>
      </c>
      <c r="J9" s="25">
        <f t="shared" si="2"/>
        <v>0</v>
      </c>
      <c r="K9" s="27"/>
      <c r="L9" s="28"/>
      <c r="M9" s="28"/>
      <c r="N9" s="28"/>
      <c r="P9" s="29"/>
      <c r="Q9" s="17">
        <v>10</v>
      </c>
      <c r="R9" s="18">
        <v>5</v>
      </c>
      <c r="S9" s="21"/>
      <c r="T9" s="21"/>
      <c r="U9" s="21"/>
    </row>
    <row r="10" spans="1:21" x14ac:dyDescent="0.25">
      <c r="A10" s="21">
        <v>7</v>
      </c>
      <c r="B10" s="22" t="s">
        <v>28</v>
      </c>
      <c r="C10" s="20" t="s">
        <v>22</v>
      </c>
      <c r="D10" s="20">
        <v>1</v>
      </c>
      <c r="F10" s="23">
        <v>0.23</v>
      </c>
      <c r="G10" s="24"/>
      <c r="H10" s="25">
        <f t="shared" si="0"/>
        <v>0</v>
      </c>
      <c r="I10" s="26">
        <f t="shared" si="1"/>
        <v>0</v>
      </c>
      <c r="J10" s="25">
        <f t="shared" si="2"/>
        <v>0</v>
      </c>
      <c r="K10" s="27"/>
      <c r="L10" s="28"/>
      <c r="M10" s="28"/>
      <c r="N10" s="28"/>
      <c r="P10" s="29"/>
      <c r="Q10" s="17">
        <v>1</v>
      </c>
      <c r="R10" s="21"/>
      <c r="S10" s="21"/>
      <c r="T10" s="21"/>
      <c r="U10" s="21"/>
    </row>
    <row r="11" spans="1:21" x14ac:dyDescent="0.25">
      <c r="A11" s="21">
        <v>8</v>
      </c>
      <c r="B11" s="22" t="s">
        <v>29</v>
      </c>
      <c r="C11" s="20" t="s">
        <v>22</v>
      </c>
      <c r="D11" s="20">
        <v>1</v>
      </c>
      <c r="F11" s="23">
        <v>0.23</v>
      </c>
      <c r="G11" s="24"/>
      <c r="H11" s="25">
        <f t="shared" si="0"/>
        <v>0</v>
      </c>
      <c r="I11" s="26">
        <f t="shared" si="1"/>
        <v>0</v>
      </c>
      <c r="J11" s="25">
        <f t="shared" si="2"/>
        <v>0</v>
      </c>
      <c r="K11" s="27"/>
      <c r="L11" s="28"/>
      <c r="M11" s="28"/>
      <c r="N11" s="28"/>
      <c r="P11" s="29"/>
      <c r="Q11" s="17">
        <v>1</v>
      </c>
      <c r="R11" s="21"/>
      <c r="S11" s="21"/>
      <c r="T11" s="21"/>
      <c r="U11" s="21"/>
    </row>
    <row r="12" spans="1:21" x14ac:dyDescent="0.25">
      <c r="A12" s="21">
        <v>9</v>
      </c>
      <c r="B12" s="22" t="s">
        <v>30</v>
      </c>
      <c r="C12" s="20" t="s">
        <v>22</v>
      </c>
      <c r="D12" s="20">
        <v>1</v>
      </c>
      <c r="F12" s="23">
        <v>0.23</v>
      </c>
      <c r="G12" s="24"/>
      <c r="H12" s="25">
        <f t="shared" si="0"/>
        <v>0</v>
      </c>
      <c r="I12" s="26">
        <f t="shared" si="1"/>
        <v>0</v>
      </c>
      <c r="J12" s="25">
        <f t="shared" si="2"/>
        <v>0</v>
      </c>
      <c r="K12" s="27"/>
      <c r="L12" s="28"/>
      <c r="M12" s="28"/>
      <c r="N12" s="28"/>
      <c r="P12" s="29"/>
      <c r="Q12" s="17">
        <v>1</v>
      </c>
      <c r="R12" s="21"/>
      <c r="S12" s="21"/>
      <c r="T12" s="21"/>
      <c r="U12" s="21"/>
    </row>
    <row r="13" spans="1:21" ht="30" x14ac:dyDescent="0.25">
      <c r="A13" s="21">
        <v>10</v>
      </c>
      <c r="B13" s="22" t="s">
        <v>31</v>
      </c>
      <c r="C13" s="20" t="s">
        <v>22</v>
      </c>
      <c r="D13" s="20">
        <v>1</v>
      </c>
      <c r="F13" s="23">
        <v>0.23</v>
      </c>
      <c r="G13" s="24"/>
      <c r="H13" s="25">
        <f t="shared" si="0"/>
        <v>0</v>
      </c>
      <c r="I13" s="26">
        <f t="shared" si="1"/>
        <v>0</v>
      </c>
      <c r="J13" s="25">
        <f t="shared" si="2"/>
        <v>0</v>
      </c>
      <c r="K13" s="27"/>
      <c r="L13" s="28"/>
      <c r="M13" s="28"/>
      <c r="N13" s="28"/>
      <c r="P13" s="29"/>
      <c r="Q13" s="17">
        <v>1</v>
      </c>
      <c r="R13" s="21"/>
      <c r="S13" s="21"/>
      <c r="T13" s="21"/>
      <c r="U13" s="21"/>
    </row>
    <row r="14" spans="1:21" ht="30" x14ac:dyDescent="0.25">
      <c r="A14" s="21">
        <v>11</v>
      </c>
      <c r="B14" s="22" t="s">
        <v>31</v>
      </c>
      <c r="C14" s="20" t="s">
        <v>22</v>
      </c>
      <c r="D14" s="20">
        <v>1</v>
      </c>
      <c r="F14" s="23">
        <v>0.23</v>
      </c>
      <c r="G14" s="24"/>
      <c r="H14" s="25">
        <f t="shared" si="0"/>
        <v>0</v>
      </c>
      <c r="I14" s="26">
        <f t="shared" si="1"/>
        <v>0</v>
      </c>
      <c r="J14" s="25">
        <f t="shared" si="2"/>
        <v>0</v>
      </c>
      <c r="K14" s="27"/>
      <c r="L14" s="28"/>
      <c r="M14" s="28"/>
      <c r="N14" s="28"/>
      <c r="P14" s="29"/>
      <c r="Q14" s="17">
        <v>1</v>
      </c>
      <c r="R14" s="21"/>
      <c r="S14" s="21"/>
      <c r="T14" s="21"/>
      <c r="U14" s="21"/>
    </row>
    <row r="15" spans="1:21" x14ac:dyDescent="0.25">
      <c r="A15" s="21">
        <v>12</v>
      </c>
      <c r="B15" s="22" t="s">
        <v>32</v>
      </c>
      <c r="C15" s="20" t="s">
        <v>22</v>
      </c>
      <c r="D15" s="20">
        <v>1</v>
      </c>
      <c r="F15" s="23">
        <v>0.23</v>
      </c>
      <c r="G15" s="24"/>
      <c r="H15" s="25">
        <f t="shared" si="0"/>
        <v>0</v>
      </c>
      <c r="I15" s="26">
        <f t="shared" si="1"/>
        <v>0</v>
      </c>
      <c r="J15" s="25">
        <f t="shared" si="2"/>
        <v>0</v>
      </c>
      <c r="K15" s="27"/>
      <c r="L15" s="28"/>
      <c r="M15" s="28"/>
      <c r="N15" s="28"/>
      <c r="P15" s="29"/>
      <c r="Q15" s="17">
        <v>1</v>
      </c>
      <c r="R15" s="21"/>
      <c r="S15" s="21"/>
      <c r="T15" s="21"/>
      <c r="U15" s="21"/>
    </row>
    <row r="16" spans="1:21" x14ac:dyDescent="0.25">
      <c r="A16" s="21">
        <v>13</v>
      </c>
      <c r="B16" s="22" t="s">
        <v>33</v>
      </c>
      <c r="C16" s="20" t="s">
        <v>22</v>
      </c>
      <c r="D16" s="20">
        <v>1</v>
      </c>
      <c r="F16" s="23">
        <v>0.23</v>
      </c>
      <c r="G16" s="24"/>
      <c r="H16" s="25">
        <f t="shared" si="0"/>
        <v>0</v>
      </c>
      <c r="I16" s="26">
        <f t="shared" si="1"/>
        <v>0</v>
      </c>
      <c r="J16" s="25">
        <f t="shared" si="2"/>
        <v>0</v>
      </c>
      <c r="K16" s="27"/>
      <c r="L16" s="28"/>
      <c r="M16" s="28"/>
      <c r="N16" s="28"/>
      <c r="P16" s="29"/>
      <c r="Q16" s="17">
        <v>1</v>
      </c>
      <c r="R16" s="21"/>
      <c r="S16" s="21"/>
      <c r="T16" s="21"/>
      <c r="U16" s="21"/>
    </row>
    <row r="17" spans="1:21" ht="63.75" x14ac:dyDescent="0.25">
      <c r="A17" s="21">
        <v>14</v>
      </c>
      <c r="B17" s="30" t="s">
        <v>34</v>
      </c>
      <c r="C17" s="20" t="s">
        <v>22</v>
      </c>
      <c r="D17" s="20">
        <v>4</v>
      </c>
      <c r="F17" s="23">
        <v>0.23</v>
      </c>
      <c r="G17" s="24"/>
      <c r="H17" s="25">
        <f t="shared" si="0"/>
        <v>0</v>
      </c>
      <c r="I17" s="26">
        <f t="shared" si="1"/>
        <v>0</v>
      </c>
      <c r="J17" s="25">
        <f t="shared" si="2"/>
        <v>0</v>
      </c>
      <c r="K17" s="27"/>
      <c r="L17" s="28"/>
      <c r="M17" s="28"/>
      <c r="N17" s="28"/>
      <c r="P17" s="29"/>
      <c r="Q17" s="17">
        <v>4</v>
      </c>
      <c r="R17" s="21"/>
      <c r="S17" s="21"/>
      <c r="T17" s="21"/>
      <c r="U17" s="21"/>
    </row>
    <row r="18" spans="1:21" ht="45" x14ac:dyDescent="0.25">
      <c r="A18" s="21">
        <v>15</v>
      </c>
      <c r="B18" s="22" t="s">
        <v>35</v>
      </c>
      <c r="C18" s="20" t="s">
        <v>22</v>
      </c>
      <c r="D18" s="20">
        <v>1</v>
      </c>
      <c r="F18" s="23">
        <v>0.23</v>
      </c>
      <c r="G18" s="24"/>
      <c r="H18" s="25">
        <f t="shared" si="0"/>
        <v>0</v>
      </c>
      <c r="I18" s="26">
        <f t="shared" si="1"/>
        <v>0</v>
      </c>
      <c r="J18" s="25">
        <f t="shared" si="2"/>
        <v>0</v>
      </c>
      <c r="K18" s="27"/>
      <c r="L18" s="28"/>
      <c r="M18" s="28"/>
      <c r="N18" s="28"/>
      <c r="P18" s="29"/>
      <c r="Q18" s="17">
        <v>1</v>
      </c>
      <c r="R18" s="21"/>
      <c r="S18" s="21"/>
      <c r="T18" s="21"/>
      <c r="U18" s="21"/>
    </row>
    <row r="19" spans="1:21" ht="75" x14ac:dyDescent="0.25">
      <c r="A19" s="21">
        <v>16</v>
      </c>
      <c r="B19" s="22" t="s">
        <v>36</v>
      </c>
      <c r="C19" s="20" t="s">
        <v>22</v>
      </c>
      <c r="D19" s="20">
        <v>1</v>
      </c>
      <c r="F19" s="23">
        <v>0.23</v>
      </c>
      <c r="G19" s="24"/>
      <c r="H19" s="25">
        <f t="shared" si="0"/>
        <v>0</v>
      </c>
      <c r="I19" s="26">
        <f t="shared" si="1"/>
        <v>0</v>
      </c>
      <c r="J19" s="25">
        <f t="shared" si="2"/>
        <v>0</v>
      </c>
      <c r="K19" s="27"/>
      <c r="L19" s="28"/>
      <c r="M19" s="28"/>
      <c r="N19" s="28"/>
      <c r="P19" s="29"/>
      <c r="Q19" s="17">
        <v>1</v>
      </c>
      <c r="R19" s="21"/>
      <c r="S19" s="21"/>
      <c r="T19" s="21"/>
      <c r="U19" s="21"/>
    </row>
    <row r="20" spans="1:21" ht="45" x14ac:dyDescent="0.25">
      <c r="A20" s="21">
        <v>17</v>
      </c>
      <c r="B20" s="22" t="s">
        <v>37</v>
      </c>
      <c r="C20" s="20" t="s">
        <v>22</v>
      </c>
      <c r="D20" s="20">
        <v>1</v>
      </c>
      <c r="F20" s="23">
        <v>0.23</v>
      </c>
      <c r="G20" s="24"/>
      <c r="H20" s="25">
        <f t="shared" si="0"/>
        <v>0</v>
      </c>
      <c r="I20" s="26">
        <f t="shared" si="1"/>
        <v>0</v>
      </c>
      <c r="J20" s="25">
        <f t="shared" si="2"/>
        <v>0</v>
      </c>
      <c r="K20" s="27"/>
      <c r="L20" s="28"/>
      <c r="M20" s="28"/>
      <c r="N20" s="28"/>
      <c r="P20" s="29"/>
      <c r="Q20" s="17">
        <v>1</v>
      </c>
      <c r="R20" s="21"/>
      <c r="S20" s="21"/>
      <c r="T20" s="21"/>
      <c r="U20" s="21"/>
    </row>
    <row r="21" spans="1:21" ht="180" x14ac:dyDescent="0.25">
      <c r="A21" s="21">
        <v>18</v>
      </c>
      <c r="B21" s="22" t="s">
        <v>38</v>
      </c>
      <c r="C21" s="20" t="s">
        <v>22</v>
      </c>
      <c r="D21" s="20">
        <v>1</v>
      </c>
      <c r="F21" s="23">
        <v>0.23</v>
      </c>
      <c r="G21" s="24"/>
      <c r="H21" s="25">
        <f t="shared" si="0"/>
        <v>0</v>
      </c>
      <c r="I21" s="26">
        <f t="shared" si="1"/>
        <v>0</v>
      </c>
      <c r="J21" s="25">
        <f t="shared" si="2"/>
        <v>0</v>
      </c>
      <c r="K21" s="27"/>
      <c r="L21" s="28"/>
      <c r="M21" s="28"/>
      <c r="N21" s="28"/>
      <c r="P21" s="29"/>
      <c r="Q21" s="17">
        <v>1</v>
      </c>
      <c r="R21" s="21"/>
      <c r="S21" s="21"/>
      <c r="T21" s="21"/>
      <c r="U21" s="21"/>
    </row>
    <row r="22" spans="1:21" ht="60" x14ac:dyDescent="0.25">
      <c r="A22" s="21">
        <v>19</v>
      </c>
      <c r="B22" s="22" t="s">
        <v>39</v>
      </c>
      <c r="C22" s="20" t="s">
        <v>22</v>
      </c>
      <c r="D22" s="20">
        <v>1</v>
      </c>
      <c r="F22" s="23">
        <v>0.23</v>
      </c>
      <c r="G22" s="24"/>
      <c r="H22" s="25">
        <f t="shared" si="0"/>
        <v>0</v>
      </c>
      <c r="I22" s="26">
        <f t="shared" si="1"/>
        <v>0</v>
      </c>
      <c r="J22" s="25">
        <f t="shared" si="2"/>
        <v>0</v>
      </c>
      <c r="K22" s="27"/>
      <c r="L22" s="28"/>
      <c r="M22" s="28"/>
      <c r="N22" s="28"/>
      <c r="P22" s="29"/>
      <c r="Q22" s="17">
        <v>1</v>
      </c>
      <c r="R22" s="21"/>
      <c r="S22" s="21"/>
      <c r="T22" s="21"/>
      <c r="U22" s="21"/>
    </row>
    <row r="23" spans="1:21" ht="30" x14ac:dyDescent="0.25">
      <c r="A23" s="21">
        <v>20</v>
      </c>
      <c r="B23" s="22" t="s">
        <v>40</v>
      </c>
      <c r="C23" s="20" t="s">
        <v>22</v>
      </c>
      <c r="D23" s="20">
        <v>1</v>
      </c>
      <c r="F23" s="23">
        <v>0.23</v>
      </c>
      <c r="G23" s="24"/>
      <c r="H23" s="25">
        <f t="shared" si="0"/>
        <v>0</v>
      </c>
      <c r="I23" s="26">
        <f t="shared" si="1"/>
        <v>0</v>
      </c>
      <c r="J23" s="25">
        <f t="shared" si="2"/>
        <v>0</v>
      </c>
      <c r="K23" s="27"/>
      <c r="L23" s="28"/>
      <c r="M23" s="28"/>
      <c r="N23" s="28"/>
      <c r="P23" s="29"/>
      <c r="Q23" s="17">
        <v>1</v>
      </c>
      <c r="R23" s="21"/>
      <c r="S23" s="21"/>
      <c r="T23" s="21"/>
      <c r="U23" s="21"/>
    </row>
    <row r="24" spans="1:21" ht="30" x14ac:dyDescent="0.25">
      <c r="A24" s="21">
        <v>21</v>
      </c>
      <c r="B24" s="22" t="s">
        <v>41</v>
      </c>
      <c r="C24" s="20" t="s">
        <v>22</v>
      </c>
      <c r="D24" s="20">
        <v>3</v>
      </c>
      <c r="F24" s="23">
        <v>0.23</v>
      </c>
      <c r="G24" s="24"/>
      <c r="H24" s="25">
        <f t="shared" si="0"/>
        <v>0</v>
      </c>
      <c r="I24" s="26">
        <f t="shared" si="1"/>
        <v>0</v>
      </c>
      <c r="J24" s="25">
        <f t="shared" si="2"/>
        <v>0</v>
      </c>
      <c r="K24" s="27"/>
      <c r="L24" s="28"/>
      <c r="M24" s="28"/>
      <c r="N24" s="28"/>
      <c r="P24" s="29"/>
      <c r="Q24" s="17">
        <v>2</v>
      </c>
      <c r="R24" s="31">
        <v>1</v>
      </c>
      <c r="S24" s="21"/>
      <c r="T24" s="21"/>
      <c r="U24" s="32"/>
    </row>
    <row r="25" spans="1:21" ht="45" x14ac:dyDescent="0.25">
      <c r="A25" s="21">
        <v>22</v>
      </c>
      <c r="B25" s="33" t="s">
        <v>444</v>
      </c>
      <c r="C25" s="20" t="s">
        <v>22</v>
      </c>
      <c r="D25" s="20">
        <v>4</v>
      </c>
      <c r="F25" s="23">
        <v>0.23</v>
      </c>
      <c r="G25" s="24"/>
      <c r="H25" s="25">
        <f t="shared" si="0"/>
        <v>0</v>
      </c>
      <c r="I25" s="26">
        <f t="shared" si="1"/>
        <v>0</v>
      </c>
      <c r="J25" s="25">
        <f t="shared" si="2"/>
        <v>0</v>
      </c>
      <c r="K25" s="27"/>
      <c r="L25" s="28"/>
      <c r="M25" s="28"/>
      <c r="N25" s="28"/>
      <c r="P25" s="29"/>
      <c r="Q25" s="20"/>
      <c r="R25" s="34"/>
      <c r="S25" s="21"/>
      <c r="T25" s="21"/>
      <c r="U25" s="35">
        <v>4</v>
      </c>
    </row>
    <row r="26" spans="1:21" ht="45" x14ac:dyDescent="0.25">
      <c r="A26" s="21">
        <v>23</v>
      </c>
      <c r="B26" s="22" t="s">
        <v>43</v>
      </c>
      <c r="C26" s="20" t="s">
        <v>22</v>
      </c>
      <c r="D26" s="20">
        <v>2</v>
      </c>
      <c r="F26" s="23">
        <v>0.23</v>
      </c>
      <c r="G26" s="24"/>
      <c r="H26" s="25">
        <f t="shared" si="0"/>
        <v>0</v>
      </c>
      <c r="I26" s="26">
        <f t="shared" si="1"/>
        <v>0</v>
      </c>
      <c r="J26" s="25">
        <f t="shared" si="2"/>
        <v>0</v>
      </c>
      <c r="K26" s="27"/>
      <c r="L26" s="28"/>
      <c r="M26" s="28"/>
      <c r="N26" s="28"/>
      <c r="P26" s="29"/>
      <c r="Q26" s="17">
        <v>2</v>
      </c>
      <c r="R26" s="21"/>
      <c r="S26" s="21"/>
      <c r="T26" s="21"/>
      <c r="U26" s="21"/>
    </row>
    <row r="27" spans="1:21" ht="75" x14ac:dyDescent="0.25">
      <c r="A27" s="21">
        <v>24</v>
      </c>
      <c r="B27" s="22" t="s">
        <v>44</v>
      </c>
      <c r="C27" s="20" t="s">
        <v>22</v>
      </c>
      <c r="D27" s="20">
        <v>1</v>
      </c>
      <c r="F27" s="23">
        <v>0.23</v>
      </c>
      <c r="G27" s="24"/>
      <c r="H27" s="25">
        <f t="shared" si="0"/>
        <v>0</v>
      </c>
      <c r="I27" s="26">
        <f t="shared" si="1"/>
        <v>0</v>
      </c>
      <c r="J27" s="25">
        <f t="shared" si="2"/>
        <v>0</v>
      </c>
      <c r="K27" s="27"/>
      <c r="L27" s="28"/>
      <c r="M27" s="28"/>
      <c r="N27" s="28"/>
      <c r="P27" s="16">
        <v>1</v>
      </c>
      <c r="Q27" s="21"/>
      <c r="R27" s="21"/>
      <c r="S27" s="21"/>
      <c r="T27" s="21"/>
      <c r="U27" s="21"/>
    </row>
    <row r="28" spans="1:21" ht="120" x14ac:dyDescent="0.25">
      <c r="A28" s="21">
        <v>25</v>
      </c>
      <c r="B28" s="22" t="s">
        <v>45</v>
      </c>
      <c r="C28" s="20" t="s">
        <v>22</v>
      </c>
      <c r="D28" s="20">
        <v>1</v>
      </c>
      <c r="F28" s="23">
        <v>0.23</v>
      </c>
      <c r="G28" s="24"/>
      <c r="H28" s="25">
        <f t="shared" si="0"/>
        <v>0</v>
      </c>
      <c r="I28" s="26">
        <f t="shared" si="1"/>
        <v>0</v>
      </c>
      <c r="J28" s="25">
        <f t="shared" si="2"/>
        <v>0</v>
      </c>
      <c r="K28" s="27"/>
      <c r="L28" s="28"/>
      <c r="M28" s="28"/>
      <c r="N28" s="28"/>
      <c r="P28" s="16">
        <v>1</v>
      </c>
      <c r="Q28" s="21"/>
      <c r="R28" s="21"/>
      <c r="S28" s="21"/>
      <c r="T28" s="21"/>
      <c r="U28" s="21"/>
    </row>
    <row r="29" spans="1:21" ht="120" x14ac:dyDescent="0.25">
      <c r="A29" s="21">
        <v>26</v>
      </c>
      <c r="B29" s="22" t="s">
        <v>46</v>
      </c>
      <c r="C29" s="20" t="s">
        <v>47</v>
      </c>
      <c r="D29" s="20">
        <v>1</v>
      </c>
      <c r="F29" s="23">
        <v>0.23</v>
      </c>
      <c r="G29" s="24"/>
      <c r="H29" s="25">
        <f t="shared" si="0"/>
        <v>0</v>
      </c>
      <c r="I29" s="26">
        <f t="shared" si="1"/>
        <v>0</v>
      </c>
      <c r="J29" s="25">
        <f t="shared" si="2"/>
        <v>0</v>
      </c>
      <c r="K29" s="27"/>
      <c r="L29" s="28"/>
      <c r="M29" s="28"/>
      <c r="N29" s="28"/>
      <c r="P29" s="16">
        <v>1</v>
      </c>
      <c r="Q29" s="21"/>
      <c r="R29" s="21"/>
      <c r="S29" s="21"/>
      <c r="T29" s="21"/>
      <c r="U29" s="35">
        <v>1</v>
      </c>
    </row>
    <row r="30" spans="1:21" ht="120" x14ac:dyDescent="0.25">
      <c r="A30" s="21">
        <v>27</v>
      </c>
      <c r="B30" s="22" t="s">
        <v>48</v>
      </c>
      <c r="C30" s="20" t="s">
        <v>47</v>
      </c>
      <c r="D30" s="20">
        <v>1</v>
      </c>
      <c r="F30" s="23">
        <v>0.23</v>
      </c>
      <c r="G30" s="24"/>
      <c r="H30" s="25">
        <f t="shared" si="0"/>
        <v>0</v>
      </c>
      <c r="I30" s="26">
        <f t="shared" si="1"/>
        <v>0</v>
      </c>
      <c r="J30" s="25">
        <f t="shared" si="2"/>
        <v>0</v>
      </c>
      <c r="K30" s="27"/>
      <c r="L30" s="28"/>
      <c r="M30" s="28"/>
      <c r="N30" s="28"/>
      <c r="P30" s="16">
        <v>1</v>
      </c>
      <c r="Q30" s="21"/>
      <c r="R30" s="21"/>
      <c r="S30" s="21"/>
      <c r="T30" s="21"/>
      <c r="U30" s="21"/>
    </row>
    <row r="31" spans="1:21" ht="90" x14ac:dyDescent="0.25">
      <c r="A31" s="21">
        <v>28</v>
      </c>
      <c r="B31" s="22" t="s">
        <v>49</v>
      </c>
      <c r="C31" s="20" t="s">
        <v>22</v>
      </c>
      <c r="D31" s="20">
        <v>1</v>
      </c>
      <c r="F31" s="23">
        <v>0.23</v>
      </c>
      <c r="G31" s="24"/>
      <c r="H31" s="25">
        <f t="shared" si="0"/>
        <v>0</v>
      </c>
      <c r="I31" s="26">
        <f t="shared" si="1"/>
        <v>0</v>
      </c>
      <c r="J31" s="25">
        <f t="shared" si="2"/>
        <v>0</v>
      </c>
      <c r="K31" s="27"/>
      <c r="L31" s="28"/>
      <c r="M31" s="28"/>
      <c r="N31" s="28"/>
      <c r="P31" s="16">
        <v>1</v>
      </c>
      <c r="Q31" s="21"/>
      <c r="R31" s="21"/>
      <c r="S31" s="21"/>
      <c r="T31" s="21"/>
      <c r="U31" s="21"/>
    </row>
    <row r="32" spans="1:21" ht="120" x14ac:dyDescent="0.25">
      <c r="A32" s="21">
        <v>29</v>
      </c>
      <c r="B32" s="22" t="s">
        <v>50</v>
      </c>
      <c r="C32" s="20" t="s">
        <v>22</v>
      </c>
      <c r="D32" s="20">
        <v>1</v>
      </c>
      <c r="F32" s="23">
        <v>0.23</v>
      </c>
      <c r="G32" s="24"/>
      <c r="H32" s="25">
        <f t="shared" si="0"/>
        <v>0</v>
      </c>
      <c r="I32" s="26">
        <f t="shared" si="1"/>
        <v>0</v>
      </c>
      <c r="J32" s="25">
        <f t="shared" si="2"/>
        <v>0</v>
      </c>
      <c r="K32" s="27"/>
      <c r="L32" s="28"/>
      <c r="M32" s="28"/>
      <c r="N32" s="28"/>
      <c r="P32" s="16">
        <v>1</v>
      </c>
      <c r="Q32" s="21"/>
      <c r="R32" s="21"/>
      <c r="S32" s="21"/>
      <c r="T32" s="21"/>
      <c r="U32" s="21"/>
    </row>
    <row r="33" spans="1:21" ht="105" x14ac:dyDescent="0.25">
      <c r="A33" s="21">
        <v>30</v>
      </c>
      <c r="B33" s="22" t="s">
        <v>51</v>
      </c>
      <c r="C33" s="20" t="s">
        <v>22</v>
      </c>
      <c r="D33" s="20">
        <v>1</v>
      </c>
      <c r="F33" s="23">
        <v>0.23</v>
      </c>
      <c r="G33" s="24"/>
      <c r="H33" s="25">
        <f t="shared" si="0"/>
        <v>0</v>
      </c>
      <c r="I33" s="26">
        <f t="shared" si="1"/>
        <v>0</v>
      </c>
      <c r="J33" s="25">
        <f t="shared" si="2"/>
        <v>0</v>
      </c>
      <c r="K33" s="27"/>
      <c r="L33" s="28"/>
      <c r="M33" s="28"/>
      <c r="N33" s="28"/>
      <c r="P33" s="16">
        <v>1</v>
      </c>
      <c r="Q33" s="21"/>
      <c r="R33" s="21"/>
      <c r="S33" s="21"/>
      <c r="T33" s="21"/>
      <c r="U33" s="21"/>
    </row>
    <row r="34" spans="1:21" ht="105" x14ac:dyDescent="0.25">
      <c r="A34" s="21">
        <v>31</v>
      </c>
      <c r="B34" s="22" t="s">
        <v>52</v>
      </c>
      <c r="C34" s="20" t="s">
        <v>22</v>
      </c>
      <c r="D34" s="20">
        <f>1+1</f>
        <v>2</v>
      </c>
      <c r="F34" s="23">
        <v>0.23</v>
      </c>
      <c r="G34" s="24"/>
      <c r="H34" s="25">
        <f t="shared" si="0"/>
        <v>0</v>
      </c>
      <c r="I34" s="26">
        <f t="shared" si="1"/>
        <v>0</v>
      </c>
      <c r="J34" s="25">
        <f t="shared" si="2"/>
        <v>0</v>
      </c>
      <c r="K34" s="27"/>
      <c r="L34" s="28"/>
      <c r="M34" s="28"/>
      <c r="N34" s="28"/>
      <c r="P34" s="16">
        <v>1</v>
      </c>
      <c r="Q34" s="21"/>
      <c r="R34" s="21"/>
      <c r="S34" s="21"/>
      <c r="T34" s="21"/>
      <c r="U34" s="35">
        <v>1</v>
      </c>
    </row>
    <row r="35" spans="1:21" ht="90" x14ac:dyDescent="0.25">
      <c r="A35" s="21">
        <v>32</v>
      </c>
      <c r="B35" s="22" t="s">
        <v>53</v>
      </c>
      <c r="C35" s="20" t="s">
        <v>22</v>
      </c>
      <c r="D35" s="20">
        <v>1</v>
      </c>
      <c r="F35" s="23">
        <v>0.23</v>
      </c>
      <c r="G35" s="24"/>
      <c r="H35" s="25">
        <f t="shared" si="0"/>
        <v>0</v>
      </c>
      <c r="I35" s="26">
        <f t="shared" si="1"/>
        <v>0</v>
      </c>
      <c r="J35" s="25">
        <f t="shared" si="2"/>
        <v>0</v>
      </c>
      <c r="K35" s="27"/>
      <c r="L35" s="28"/>
      <c r="M35" s="28"/>
      <c r="N35" s="28"/>
      <c r="P35" s="16">
        <v>1</v>
      </c>
      <c r="Q35" s="21"/>
      <c r="R35" s="21"/>
      <c r="S35" s="21"/>
      <c r="T35" s="21"/>
      <c r="U35" s="21"/>
    </row>
    <row r="36" spans="1:21" ht="90" x14ac:dyDescent="0.25">
      <c r="A36" s="21">
        <v>33</v>
      </c>
      <c r="B36" s="22" t="s">
        <v>54</v>
      </c>
      <c r="C36" s="20" t="s">
        <v>22</v>
      </c>
      <c r="D36" s="20">
        <v>1</v>
      </c>
      <c r="F36" s="23">
        <v>0.23</v>
      </c>
      <c r="G36" s="24"/>
      <c r="H36" s="25">
        <f t="shared" ref="H36:H67" si="3">ROUND(G36*(1+F36),2)</f>
        <v>0</v>
      </c>
      <c r="I36" s="26">
        <f t="shared" ref="I36:I67" si="4">ROUND(D36*G36,2)</f>
        <v>0</v>
      </c>
      <c r="J36" s="25">
        <f t="shared" ref="J36:J67" si="5">ROUND(I36*(1+F36),2)</f>
        <v>0</v>
      </c>
      <c r="K36" s="27"/>
      <c r="L36" s="28"/>
      <c r="M36" s="28"/>
      <c r="N36" s="28"/>
      <c r="P36" s="16">
        <v>1</v>
      </c>
      <c r="Q36" s="21"/>
      <c r="R36" s="21"/>
      <c r="S36" s="21"/>
      <c r="T36" s="21"/>
      <c r="U36" s="21"/>
    </row>
    <row r="37" spans="1:21" ht="90" x14ac:dyDescent="0.25">
      <c r="A37" s="21">
        <v>34</v>
      </c>
      <c r="B37" s="22" t="s">
        <v>55</v>
      </c>
      <c r="C37" s="20" t="s">
        <v>22</v>
      </c>
      <c r="D37" s="20">
        <v>1</v>
      </c>
      <c r="F37" s="23">
        <v>0.23</v>
      </c>
      <c r="G37" s="24"/>
      <c r="H37" s="25">
        <f t="shared" si="3"/>
        <v>0</v>
      </c>
      <c r="I37" s="26">
        <f t="shared" si="4"/>
        <v>0</v>
      </c>
      <c r="J37" s="25">
        <f t="shared" si="5"/>
        <v>0</v>
      </c>
      <c r="K37" s="27"/>
      <c r="L37" s="28"/>
      <c r="M37" s="28"/>
      <c r="N37" s="28"/>
      <c r="P37" s="16">
        <v>1</v>
      </c>
      <c r="Q37" s="21"/>
      <c r="R37" s="21"/>
      <c r="S37" s="21"/>
      <c r="T37" s="21"/>
      <c r="U37" s="21"/>
    </row>
    <row r="38" spans="1:21" ht="105" x14ac:dyDescent="0.25">
      <c r="A38" s="21">
        <v>35</v>
      </c>
      <c r="B38" s="22" t="s">
        <v>56</v>
      </c>
      <c r="C38" s="20" t="s">
        <v>22</v>
      </c>
      <c r="D38" s="20">
        <v>1</v>
      </c>
      <c r="F38" s="23">
        <v>0.23</v>
      </c>
      <c r="G38" s="24"/>
      <c r="H38" s="25">
        <f t="shared" si="3"/>
        <v>0</v>
      </c>
      <c r="I38" s="26">
        <f t="shared" si="4"/>
        <v>0</v>
      </c>
      <c r="J38" s="25">
        <f t="shared" si="5"/>
        <v>0</v>
      </c>
      <c r="K38" s="27"/>
      <c r="L38" s="28"/>
      <c r="M38" s="28"/>
      <c r="N38" s="28"/>
      <c r="P38" s="16">
        <v>1</v>
      </c>
      <c r="Q38" s="21"/>
      <c r="R38" s="21"/>
      <c r="S38" s="21"/>
      <c r="T38" s="21"/>
      <c r="U38" s="21"/>
    </row>
    <row r="39" spans="1:21" ht="105" x14ac:dyDescent="0.25">
      <c r="A39" s="21">
        <v>36</v>
      </c>
      <c r="B39" s="22" t="s">
        <v>57</v>
      </c>
      <c r="C39" s="20" t="s">
        <v>22</v>
      </c>
      <c r="D39" s="20">
        <v>1</v>
      </c>
      <c r="F39" s="23">
        <v>0.23</v>
      </c>
      <c r="G39" s="24"/>
      <c r="H39" s="25">
        <f t="shared" si="3"/>
        <v>0</v>
      </c>
      <c r="I39" s="26">
        <f t="shared" si="4"/>
        <v>0</v>
      </c>
      <c r="J39" s="25">
        <f t="shared" si="5"/>
        <v>0</v>
      </c>
      <c r="K39" s="27"/>
      <c r="L39" s="28"/>
      <c r="M39" s="28"/>
      <c r="N39" s="28"/>
      <c r="P39" s="16">
        <v>1</v>
      </c>
      <c r="Q39" s="21"/>
      <c r="R39" s="21"/>
      <c r="S39" s="21"/>
      <c r="T39" s="21"/>
      <c r="U39" s="21"/>
    </row>
    <row r="40" spans="1:21" ht="180" x14ac:dyDescent="0.25">
      <c r="A40" s="21">
        <v>37</v>
      </c>
      <c r="B40" s="22" t="s">
        <v>58</v>
      </c>
      <c r="C40" s="20" t="s">
        <v>22</v>
      </c>
      <c r="D40" s="20">
        <v>1</v>
      </c>
      <c r="F40" s="23">
        <v>0.23</v>
      </c>
      <c r="G40" s="24"/>
      <c r="H40" s="25">
        <f t="shared" si="3"/>
        <v>0</v>
      </c>
      <c r="I40" s="26">
        <f t="shared" si="4"/>
        <v>0</v>
      </c>
      <c r="J40" s="25">
        <f t="shared" si="5"/>
        <v>0</v>
      </c>
      <c r="K40" s="27"/>
      <c r="L40" s="28"/>
      <c r="M40" s="28"/>
      <c r="N40" s="28"/>
      <c r="P40" s="16">
        <v>1</v>
      </c>
      <c r="Q40" s="21"/>
      <c r="R40" s="21"/>
      <c r="S40" s="21"/>
      <c r="T40" s="21"/>
      <c r="U40" s="21"/>
    </row>
    <row r="41" spans="1:21" ht="75" x14ac:dyDescent="0.25">
      <c r="A41" s="21">
        <v>38</v>
      </c>
      <c r="B41" s="22" t="s">
        <v>59</v>
      </c>
      <c r="C41" s="20" t="s">
        <v>22</v>
      </c>
      <c r="D41" s="20">
        <v>1</v>
      </c>
      <c r="F41" s="23">
        <v>0.23</v>
      </c>
      <c r="G41" s="24"/>
      <c r="H41" s="25">
        <f t="shared" si="3"/>
        <v>0</v>
      </c>
      <c r="I41" s="26">
        <f t="shared" si="4"/>
        <v>0</v>
      </c>
      <c r="J41" s="25">
        <f t="shared" si="5"/>
        <v>0</v>
      </c>
      <c r="K41" s="27"/>
      <c r="L41" s="28"/>
      <c r="M41" s="28"/>
      <c r="N41" s="28"/>
      <c r="P41" s="16">
        <v>1</v>
      </c>
      <c r="Q41" s="21"/>
      <c r="R41" s="21"/>
      <c r="S41" s="21"/>
      <c r="T41" s="21"/>
      <c r="U41" s="21"/>
    </row>
    <row r="42" spans="1:21" ht="210" x14ac:dyDescent="0.25">
      <c r="A42" s="21">
        <v>39</v>
      </c>
      <c r="B42" s="22" t="s">
        <v>60</v>
      </c>
      <c r="C42" s="20" t="s">
        <v>47</v>
      </c>
      <c r="D42" s="20">
        <v>1</v>
      </c>
      <c r="F42" s="23">
        <v>0.23</v>
      </c>
      <c r="G42" s="24"/>
      <c r="H42" s="25">
        <f t="shared" si="3"/>
        <v>0</v>
      </c>
      <c r="I42" s="26">
        <f t="shared" si="4"/>
        <v>0</v>
      </c>
      <c r="J42" s="25">
        <f t="shared" si="5"/>
        <v>0</v>
      </c>
      <c r="K42" s="27"/>
      <c r="L42" s="28"/>
      <c r="M42" s="28"/>
      <c r="N42" s="28"/>
      <c r="P42" s="16">
        <v>1</v>
      </c>
      <c r="Q42" s="21"/>
      <c r="R42" s="21"/>
      <c r="S42" s="21"/>
      <c r="T42" s="21"/>
      <c r="U42" s="21"/>
    </row>
    <row r="43" spans="1:21" ht="75" x14ac:dyDescent="0.25">
      <c r="A43" s="21">
        <v>40</v>
      </c>
      <c r="B43" s="22" t="s">
        <v>61</v>
      </c>
      <c r="C43" s="20" t="s">
        <v>22</v>
      </c>
      <c r="D43" s="20">
        <v>1</v>
      </c>
      <c r="F43" s="23">
        <v>0.23</v>
      </c>
      <c r="G43" s="24"/>
      <c r="H43" s="25">
        <f t="shared" si="3"/>
        <v>0</v>
      </c>
      <c r="I43" s="26">
        <f t="shared" si="4"/>
        <v>0</v>
      </c>
      <c r="J43" s="25">
        <f t="shared" si="5"/>
        <v>0</v>
      </c>
      <c r="K43" s="27"/>
      <c r="L43" s="28"/>
      <c r="M43" s="28"/>
      <c r="N43" s="28"/>
      <c r="P43" s="16">
        <v>1</v>
      </c>
      <c r="Q43" s="21"/>
      <c r="R43" s="21"/>
      <c r="S43" s="21"/>
      <c r="T43" s="21"/>
      <c r="U43" s="21"/>
    </row>
    <row r="44" spans="1:21" ht="75" x14ac:dyDescent="0.25">
      <c r="A44" s="21">
        <v>41</v>
      </c>
      <c r="B44" s="22" t="s">
        <v>62</v>
      </c>
      <c r="C44" s="20" t="s">
        <v>22</v>
      </c>
      <c r="D44" s="20">
        <v>1</v>
      </c>
      <c r="F44" s="23">
        <v>0.23</v>
      </c>
      <c r="G44" s="24"/>
      <c r="H44" s="25">
        <f t="shared" si="3"/>
        <v>0</v>
      </c>
      <c r="I44" s="26">
        <f t="shared" si="4"/>
        <v>0</v>
      </c>
      <c r="J44" s="25">
        <f t="shared" si="5"/>
        <v>0</v>
      </c>
      <c r="K44" s="27"/>
      <c r="L44" s="28"/>
      <c r="M44" s="28"/>
      <c r="N44" s="28"/>
      <c r="P44" s="16">
        <v>1</v>
      </c>
      <c r="Q44" s="21"/>
      <c r="R44" s="21"/>
      <c r="S44" s="21"/>
      <c r="T44" s="21"/>
      <c r="U44" s="21"/>
    </row>
    <row r="45" spans="1:21" ht="105" x14ac:dyDescent="0.25">
      <c r="A45" s="21">
        <v>42</v>
      </c>
      <c r="B45" s="22" t="s">
        <v>63</v>
      </c>
      <c r="C45" s="20" t="s">
        <v>22</v>
      </c>
      <c r="D45" s="20">
        <v>1</v>
      </c>
      <c r="F45" s="23">
        <v>0.23</v>
      </c>
      <c r="G45" s="24"/>
      <c r="H45" s="25">
        <f t="shared" si="3"/>
        <v>0</v>
      </c>
      <c r="I45" s="26">
        <f t="shared" si="4"/>
        <v>0</v>
      </c>
      <c r="J45" s="25">
        <f t="shared" si="5"/>
        <v>0</v>
      </c>
      <c r="K45" s="27"/>
      <c r="L45" s="28"/>
      <c r="M45" s="28"/>
      <c r="N45" s="28"/>
      <c r="P45" s="16">
        <v>1</v>
      </c>
      <c r="Q45" s="21"/>
      <c r="R45" s="21"/>
      <c r="S45" s="21"/>
      <c r="T45" s="21"/>
      <c r="U45" s="21"/>
    </row>
    <row r="46" spans="1:21" ht="60" x14ac:dyDescent="0.25">
      <c r="A46" s="21">
        <v>43</v>
      </c>
      <c r="B46" s="22" t="s">
        <v>64</v>
      </c>
      <c r="C46" s="20" t="s">
        <v>22</v>
      </c>
      <c r="D46" s="20">
        <v>1</v>
      </c>
      <c r="F46" s="23">
        <v>0.23</v>
      </c>
      <c r="G46" s="24"/>
      <c r="H46" s="25">
        <f t="shared" si="3"/>
        <v>0</v>
      </c>
      <c r="I46" s="26">
        <f t="shared" si="4"/>
        <v>0</v>
      </c>
      <c r="J46" s="25">
        <f t="shared" si="5"/>
        <v>0</v>
      </c>
      <c r="K46" s="27"/>
      <c r="L46" s="28"/>
      <c r="M46" s="28"/>
      <c r="N46" s="28"/>
      <c r="P46" s="16">
        <v>1</v>
      </c>
      <c r="Q46" s="21"/>
      <c r="R46" s="21"/>
      <c r="S46" s="21"/>
      <c r="T46" s="21"/>
      <c r="U46" s="21"/>
    </row>
    <row r="47" spans="1:21" ht="150" x14ac:dyDescent="0.25">
      <c r="A47" s="21">
        <v>44</v>
      </c>
      <c r="B47" s="22" t="s">
        <v>65</v>
      </c>
      <c r="C47" s="20" t="s">
        <v>22</v>
      </c>
      <c r="D47" s="20">
        <v>1</v>
      </c>
      <c r="F47" s="23">
        <v>0.23</v>
      </c>
      <c r="G47" s="24"/>
      <c r="H47" s="25">
        <f t="shared" si="3"/>
        <v>0</v>
      </c>
      <c r="I47" s="26">
        <f t="shared" si="4"/>
        <v>0</v>
      </c>
      <c r="J47" s="25">
        <f t="shared" si="5"/>
        <v>0</v>
      </c>
      <c r="K47" s="27"/>
      <c r="L47" s="28"/>
      <c r="M47" s="28"/>
      <c r="N47" s="28"/>
      <c r="P47" s="16">
        <v>1</v>
      </c>
      <c r="Q47" s="21"/>
      <c r="R47" s="21"/>
      <c r="S47" s="21"/>
      <c r="T47" s="21"/>
      <c r="U47" s="21"/>
    </row>
    <row r="48" spans="1:21" ht="225" x14ac:dyDescent="0.25">
      <c r="A48" s="21">
        <v>45</v>
      </c>
      <c r="B48" s="22" t="s">
        <v>66</v>
      </c>
      <c r="C48" s="20" t="s">
        <v>22</v>
      </c>
      <c r="D48" s="20">
        <v>1</v>
      </c>
      <c r="F48" s="23">
        <v>0.23</v>
      </c>
      <c r="G48" s="24"/>
      <c r="H48" s="25">
        <f t="shared" si="3"/>
        <v>0</v>
      </c>
      <c r="I48" s="26">
        <f t="shared" si="4"/>
        <v>0</v>
      </c>
      <c r="J48" s="25">
        <f t="shared" si="5"/>
        <v>0</v>
      </c>
      <c r="K48" s="27"/>
      <c r="L48" s="28"/>
      <c r="M48" s="28"/>
      <c r="N48" s="28"/>
      <c r="P48" s="16">
        <v>1</v>
      </c>
      <c r="Q48" s="21"/>
      <c r="R48" s="21"/>
      <c r="S48" s="21"/>
      <c r="T48" s="21"/>
      <c r="U48" s="21"/>
    </row>
    <row r="49" spans="1:21" ht="120" x14ac:dyDescent="0.25">
      <c r="A49" s="21">
        <v>46</v>
      </c>
      <c r="B49" s="22" t="s">
        <v>67</v>
      </c>
      <c r="C49" s="20" t="s">
        <v>22</v>
      </c>
      <c r="D49" s="20">
        <v>1</v>
      </c>
      <c r="F49" s="23">
        <v>0.23</v>
      </c>
      <c r="G49" s="24"/>
      <c r="H49" s="25">
        <f t="shared" si="3"/>
        <v>0</v>
      </c>
      <c r="I49" s="26">
        <f t="shared" si="4"/>
        <v>0</v>
      </c>
      <c r="J49" s="25">
        <f t="shared" si="5"/>
        <v>0</v>
      </c>
      <c r="K49" s="27"/>
      <c r="L49" s="28"/>
      <c r="M49" s="28"/>
      <c r="N49" s="28"/>
      <c r="P49" s="16">
        <v>1</v>
      </c>
      <c r="Q49" s="21"/>
      <c r="R49" s="21"/>
      <c r="S49" s="21"/>
      <c r="T49" s="21"/>
      <c r="U49" s="21"/>
    </row>
    <row r="50" spans="1:21" ht="120" x14ac:dyDescent="0.25">
      <c r="A50" s="21">
        <v>47</v>
      </c>
      <c r="B50" s="22" t="s">
        <v>68</v>
      </c>
      <c r="C50" s="20" t="s">
        <v>22</v>
      </c>
      <c r="D50" s="20">
        <v>1</v>
      </c>
      <c r="F50" s="23">
        <v>0.23</v>
      </c>
      <c r="G50" s="24"/>
      <c r="H50" s="25">
        <f t="shared" si="3"/>
        <v>0</v>
      </c>
      <c r="I50" s="26">
        <f t="shared" si="4"/>
        <v>0</v>
      </c>
      <c r="J50" s="25">
        <f t="shared" si="5"/>
        <v>0</v>
      </c>
      <c r="K50" s="27"/>
      <c r="L50" s="28"/>
      <c r="M50" s="28"/>
      <c r="N50" s="28"/>
      <c r="P50" s="16">
        <v>1</v>
      </c>
      <c r="Q50" s="21"/>
      <c r="R50" s="21"/>
      <c r="S50" s="21"/>
      <c r="T50" s="21"/>
      <c r="U50" s="21"/>
    </row>
    <row r="51" spans="1:21" ht="120" x14ac:dyDescent="0.25">
      <c r="A51" s="21">
        <v>48</v>
      </c>
      <c r="B51" s="22" t="s">
        <v>69</v>
      </c>
      <c r="C51" s="20" t="s">
        <v>22</v>
      </c>
      <c r="D51" s="20">
        <v>1</v>
      </c>
      <c r="F51" s="23">
        <v>0.23</v>
      </c>
      <c r="G51" s="24"/>
      <c r="H51" s="25">
        <f t="shared" si="3"/>
        <v>0</v>
      </c>
      <c r="I51" s="26">
        <f t="shared" si="4"/>
        <v>0</v>
      </c>
      <c r="J51" s="25">
        <f t="shared" si="5"/>
        <v>0</v>
      </c>
      <c r="K51" s="27"/>
      <c r="L51" s="28"/>
      <c r="M51" s="28"/>
      <c r="N51" s="28"/>
      <c r="P51" s="16">
        <v>1</v>
      </c>
      <c r="Q51" s="21"/>
      <c r="R51" s="21"/>
      <c r="S51" s="21"/>
      <c r="T51" s="21"/>
      <c r="U51" s="21"/>
    </row>
    <row r="52" spans="1:21" ht="90" x14ac:dyDescent="0.25">
      <c r="A52" s="21">
        <v>49</v>
      </c>
      <c r="B52" s="22" t="s">
        <v>70</v>
      </c>
      <c r="C52" s="20" t="s">
        <v>22</v>
      </c>
      <c r="D52" s="20">
        <v>1</v>
      </c>
      <c r="F52" s="23">
        <v>0.23</v>
      </c>
      <c r="G52" s="24"/>
      <c r="H52" s="25">
        <f t="shared" si="3"/>
        <v>0</v>
      </c>
      <c r="I52" s="26">
        <f t="shared" si="4"/>
        <v>0</v>
      </c>
      <c r="J52" s="25">
        <f t="shared" si="5"/>
        <v>0</v>
      </c>
      <c r="K52" s="27"/>
      <c r="L52" s="28"/>
      <c r="M52" s="28"/>
      <c r="N52" s="28"/>
      <c r="P52" s="16">
        <v>1</v>
      </c>
      <c r="Q52" s="21"/>
      <c r="R52" s="21"/>
      <c r="S52" s="21"/>
      <c r="T52" s="21"/>
      <c r="U52" s="21"/>
    </row>
    <row r="53" spans="1:21" ht="90" x14ac:dyDescent="0.25">
      <c r="A53" s="21">
        <v>50</v>
      </c>
      <c r="B53" s="22" t="s">
        <v>71</v>
      </c>
      <c r="C53" s="20" t="s">
        <v>22</v>
      </c>
      <c r="D53" s="20">
        <v>8</v>
      </c>
      <c r="F53" s="23">
        <v>0.23</v>
      </c>
      <c r="G53" s="24"/>
      <c r="H53" s="25">
        <f t="shared" si="3"/>
        <v>0</v>
      </c>
      <c r="I53" s="26">
        <f t="shared" si="4"/>
        <v>0</v>
      </c>
      <c r="J53" s="25">
        <f t="shared" si="5"/>
        <v>0</v>
      </c>
      <c r="K53" s="27"/>
      <c r="L53" s="28"/>
      <c r="M53" s="28"/>
      <c r="N53" s="28"/>
      <c r="P53" s="16">
        <v>8</v>
      </c>
      <c r="Q53" s="21"/>
      <c r="R53" s="21"/>
      <c r="S53" s="21"/>
      <c r="T53" s="21"/>
      <c r="U53" s="21"/>
    </row>
    <row r="54" spans="1:21" ht="195" x14ac:dyDescent="0.25">
      <c r="A54" s="21">
        <v>51</v>
      </c>
      <c r="B54" s="22" t="s">
        <v>72</v>
      </c>
      <c r="C54" s="20" t="s">
        <v>22</v>
      </c>
      <c r="D54" s="20">
        <v>1</v>
      </c>
      <c r="F54" s="23">
        <v>0.23</v>
      </c>
      <c r="G54" s="24"/>
      <c r="H54" s="25">
        <f t="shared" si="3"/>
        <v>0</v>
      </c>
      <c r="I54" s="26">
        <f t="shared" si="4"/>
        <v>0</v>
      </c>
      <c r="J54" s="25">
        <f t="shared" si="5"/>
        <v>0</v>
      </c>
      <c r="K54" s="27"/>
      <c r="L54" s="28"/>
      <c r="M54" s="28"/>
      <c r="N54" s="28"/>
      <c r="P54" s="16">
        <v>1</v>
      </c>
      <c r="Q54" s="21"/>
      <c r="R54" s="21"/>
      <c r="S54" s="21"/>
      <c r="T54" s="21"/>
      <c r="U54" s="21"/>
    </row>
    <row r="55" spans="1:21" ht="135" x14ac:dyDescent="0.25">
      <c r="A55" s="21">
        <v>52</v>
      </c>
      <c r="B55" s="22" t="s">
        <v>73</v>
      </c>
      <c r="C55" s="20" t="s">
        <v>22</v>
      </c>
      <c r="D55" s="20">
        <v>1</v>
      </c>
      <c r="F55" s="23">
        <v>0.23</v>
      </c>
      <c r="G55" s="24"/>
      <c r="H55" s="25">
        <f t="shared" si="3"/>
        <v>0</v>
      </c>
      <c r="I55" s="26">
        <f t="shared" si="4"/>
        <v>0</v>
      </c>
      <c r="J55" s="25">
        <f t="shared" si="5"/>
        <v>0</v>
      </c>
      <c r="K55" s="27"/>
      <c r="L55" s="28"/>
      <c r="M55" s="28"/>
      <c r="N55" s="28"/>
      <c r="P55" s="16">
        <v>1</v>
      </c>
      <c r="Q55" s="21"/>
      <c r="R55" s="21"/>
      <c r="S55" s="21"/>
      <c r="T55" s="21"/>
      <c r="U55" s="21"/>
    </row>
    <row r="56" spans="1:21" ht="60" x14ac:dyDescent="0.25">
      <c r="A56" s="21">
        <v>53</v>
      </c>
      <c r="B56" s="22" t="s">
        <v>74</v>
      </c>
      <c r="C56" s="20" t="s">
        <v>42</v>
      </c>
      <c r="D56" s="20">
        <v>1</v>
      </c>
      <c r="F56" s="23">
        <v>0.23</v>
      </c>
      <c r="G56" s="24"/>
      <c r="H56" s="25">
        <f t="shared" si="3"/>
        <v>0</v>
      </c>
      <c r="I56" s="26">
        <f t="shared" si="4"/>
        <v>0</v>
      </c>
      <c r="J56" s="25">
        <f t="shared" si="5"/>
        <v>0</v>
      </c>
      <c r="K56" s="27"/>
      <c r="L56" s="28"/>
      <c r="M56" s="28"/>
      <c r="N56" s="28"/>
      <c r="P56" s="16">
        <v>1</v>
      </c>
      <c r="Q56" s="21"/>
      <c r="R56" s="21"/>
      <c r="S56" s="21"/>
      <c r="T56" s="21"/>
      <c r="U56" s="21"/>
    </row>
    <row r="57" spans="1:21" ht="90" x14ac:dyDescent="0.25">
      <c r="A57" s="21">
        <v>54</v>
      </c>
      <c r="B57" s="22" t="s">
        <v>75</v>
      </c>
      <c r="C57" s="20" t="s">
        <v>22</v>
      </c>
      <c r="D57" s="20">
        <v>2</v>
      </c>
      <c r="F57" s="23">
        <v>0.23</v>
      </c>
      <c r="G57" s="24"/>
      <c r="H57" s="25">
        <f t="shared" si="3"/>
        <v>0</v>
      </c>
      <c r="I57" s="26">
        <f t="shared" si="4"/>
        <v>0</v>
      </c>
      <c r="J57" s="25">
        <f t="shared" si="5"/>
        <v>0</v>
      </c>
      <c r="K57" s="27"/>
      <c r="L57" s="28"/>
      <c r="M57" s="28"/>
      <c r="N57" s="28"/>
      <c r="P57" s="16">
        <v>2</v>
      </c>
      <c r="Q57" s="21"/>
      <c r="R57" s="21"/>
      <c r="S57" s="21"/>
      <c r="T57" s="21"/>
      <c r="U57" s="21"/>
    </row>
    <row r="58" spans="1:21" ht="135" x14ac:dyDescent="0.25">
      <c r="A58" s="21">
        <v>55</v>
      </c>
      <c r="B58" s="22" t="s">
        <v>76</v>
      </c>
      <c r="C58" s="20" t="s">
        <v>22</v>
      </c>
      <c r="D58" s="20">
        <v>2</v>
      </c>
      <c r="F58" s="23">
        <v>0.23</v>
      </c>
      <c r="G58" s="24"/>
      <c r="H58" s="25">
        <f t="shared" si="3"/>
        <v>0</v>
      </c>
      <c r="I58" s="26">
        <f t="shared" si="4"/>
        <v>0</v>
      </c>
      <c r="J58" s="25">
        <f t="shared" si="5"/>
        <v>0</v>
      </c>
      <c r="K58" s="27"/>
      <c r="L58" s="28"/>
      <c r="M58" s="28"/>
      <c r="N58" s="28"/>
      <c r="P58" s="16">
        <v>2</v>
      </c>
      <c r="Q58" s="21"/>
      <c r="R58" s="21"/>
      <c r="S58" s="21"/>
      <c r="T58" s="21"/>
      <c r="U58" s="21"/>
    </row>
    <row r="59" spans="1:21" ht="165" x14ac:dyDescent="0.25">
      <c r="A59" s="21">
        <v>56</v>
      </c>
      <c r="B59" s="22" t="s">
        <v>77</v>
      </c>
      <c r="C59" s="20" t="s">
        <v>22</v>
      </c>
      <c r="D59" s="20">
        <v>2</v>
      </c>
      <c r="F59" s="23">
        <v>0.23</v>
      </c>
      <c r="G59" s="24"/>
      <c r="H59" s="25">
        <f t="shared" si="3"/>
        <v>0</v>
      </c>
      <c r="I59" s="26">
        <f t="shared" si="4"/>
        <v>0</v>
      </c>
      <c r="J59" s="25">
        <f t="shared" si="5"/>
        <v>0</v>
      </c>
      <c r="K59" s="27"/>
      <c r="L59" s="28"/>
      <c r="M59" s="28"/>
      <c r="N59" s="28"/>
      <c r="P59" s="16">
        <v>2</v>
      </c>
      <c r="Q59" s="21"/>
      <c r="R59" s="21"/>
      <c r="S59" s="21"/>
      <c r="T59" s="21"/>
      <c r="U59" s="21"/>
    </row>
    <row r="60" spans="1:21" ht="240" x14ac:dyDescent="0.25">
      <c r="A60" s="21">
        <v>57</v>
      </c>
      <c r="B60" s="22" t="s">
        <v>78</v>
      </c>
      <c r="C60" s="20" t="s">
        <v>22</v>
      </c>
      <c r="D60" s="20">
        <v>1</v>
      </c>
      <c r="F60" s="23">
        <v>0.23</v>
      </c>
      <c r="G60" s="24"/>
      <c r="H60" s="25">
        <f t="shared" si="3"/>
        <v>0</v>
      </c>
      <c r="I60" s="26">
        <f t="shared" si="4"/>
        <v>0</v>
      </c>
      <c r="J60" s="25">
        <f t="shared" si="5"/>
        <v>0</v>
      </c>
      <c r="K60" s="27"/>
      <c r="L60" s="28"/>
      <c r="M60" s="28"/>
      <c r="N60" s="28"/>
      <c r="P60" s="16">
        <v>1</v>
      </c>
      <c r="Q60" s="21"/>
      <c r="R60" s="21"/>
      <c r="S60" s="21"/>
      <c r="T60" s="21"/>
      <c r="U60" s="21"/>
    </row>
    <row r="61" spans="1:21" ht="30" x14ac:dyDescent="0.25">
      <c r="A61" s="21">
        <v>58</v>
      </c>
      <c r="B61" s="22" t="s">
        <v>79</v>
      </c>
      <c r="C61" s="20" t="s">
        <v>22</v>
      </c>
      <c r="D61" s="20">
        <v>1</v>
      </c>
      <c r="F61" s="23">
        <v>0.23</v>
      </c>
      <c r="G61" s="24"/>
      <c r="H61" s="25">
        <f t="shared" si="3"/>
        <v>0</v>
      </c>
      <c r="I61" s="26">
        <f t="shared" si="4"/>
        <v>0</v>
      </c>
      <c r="J61" s="25">
        <f t="shared" si="5"/>
        <v>0</v>
      </c>
      <c r="K61" s="27"/>
      <c r="L61" s="28"/>
      <c r="M61" s="28"/>
      <c r="N61" s="28"/>
      <c r="P61" s="16">
        <v>1</v>
      </c>
      <c r="Q61" s="21"/>
      <c r="R61" s="21"/>
      <c r="S61" s="21"/>
      <c r="T61" s="21"/>
      <c r="U61" s="21"/>
    </row>
    <row r="62" spans="1:21" ht="45" x14ac:dyDescent="0.25">
      <c r="A62" s="21">
        <v>59</v>
      </c>
      <c r="B62" s="22" t="s">
        <v>80</v>
      </c>
      <c r="C62" s="20" t="s">
        <v>22</v>
      </c>
      <c r="D62" s="20">
        <v>1</v>
      </c>
      <c r="F62" s="23">
        <v>0.23</v>
      </c>
      <c r="G62" s="24"/>
      <c r="H62" s="25">
        <f t="shared" si="3"/>
        <v>0</v>
      </c>
      <c r="I62" s="26">
        <f t="shared" si="4"/>
        <v>0</v>
      </c>
      <c r="J62" s="25">
        <f t="shared" si="5"/>
        <v>0</v>
      </c>
      <c r="K62" s="27"/>
      <c r="L62" s="28"/>
      <c r="M62" s="28"/>
      <c r="N62" s="28"/>
      <c r="P62" s="16">
        <v>1</v>
      </c>
      <c r="Q62" s="21"/>
      <c r="R62" s="21"/>
      <c r="S62" s="21"/>
      <c r="T62" s="21"/>
      <c r="U62" s="21"/>
    </row>
    <row r="63" spans="1:21" ht="30" x14ac:dyDescent="0.25">
      <c r="A63" s="21">
        <v>60</v>
      </c>
      <c r="B63" s="22" t="s">
        <v>81</v>
      </c>
      <c r="C63" s="20" t="s">
        <v>22</v>
      </c>
      <c r="D63" s="20">
        <v>1</v>
      </c>
      <c r="F63" s="23">
        <v>0.23</v>
      </c>
      <c r="G63" s="24"/>
      <c r="H63" s="25">
        <f t="shared" si="3"/>
        <v>0</v>
      </c>
      <c r="I63" s="26">
        <f t="shared" si="4"/>
        <v>0</v>
      </c>
      <c r="J63" s="25">
        <f t="shared" si="5"/>
        <v>0</v>
      </c>
      <c r="K63" s="27"/>
      <c r="L63" s="28"/>
      <c r="M63" s="28"/>
      <c r="N63" s="28"/>
      <c r="P63" s="16">
        <v>1</v>
      </c>
      <c r="Q63" s="21"/>
      <c r="R63" s="21"/>
      <c r="S63" s="21"/>
      <c r="T63" s="21"/>
      <c r="U63" s="21"/>
    </row>
    <row r="64" spans="1:21" ht="30" x14ac:dyDescent="0.25">
      <c r="A64" s="21">
        <v>61</v>
      </c>
      <c r="B64" s="22" t="s">
        <v>82</v>
      </c>
      <c r="C64" s="20" t="s">
        <v>22</v>
      </c>
      <c r="D64" s="20">
        <v>1</v>
      </c>
      <c r="F64" s="23">
        <v>0.23</v>
      </c>
      <c r="G64" s="24"/>
      <c r="H64" s="25">
        <f t="shared" si="3"/>
        <v>0</v>
      </c>
      <c r="I64" s="26">
        <f t="shared" si="4"/>
        <v>0</v>
      </c>
      <c r="J64" s="25">
        <f t="shared" si="5"/>
        <v>0</v>
      </c>
      <c r="K64" s="27"/>
      <c r="L64" s="28"/>
      <c r="M64" s="28"/>
      <c r="N64" s="28"/>
      <c r="P64" s="16">
        <v>1</v>
      </c>
      <c r="Q64" s="21"/>
      <c r="R64" s="21"/>
      <c r="S64" s="21"/>
      <c r="T64" s="21"/>
      <c r="U64" s="21"/>
    </row>
    <row r="65" spans="1:21" ht="60" x14ac:dyDescent="0.25">
      <c r="A65" s="21">
        <v>62</v>
      </c>
      <c r="B65" s="22" t="s">
        <v>83</v>
      </c>
      <c r="C65" s="20" t="s">
        <v>22</v>
      </c>
      <c r="D65" s="20">
        <v>1</v>
      </c>
      <c r="F65" s="23">
        <v>0.23</v>
      </c>
      <c r="G65" s="24"/>
      <c r="H65" s="25">
        <f t="shared" si="3"/>
        <v>0</v>
      </c>
      <c r="I65" s="26">
        <f t="shared" si="4"/>
        <v>0</v>
      </c>
      <c r="J65" s="25">
        <f t="shared" si="5"/>
        <v>0</v>
      </c>
      <c r="K65" s="27"/>
      <c r="L65" s="28"/>
      <c r="M65" s="28"/>
      <c r="N65" s="28"/>
      <c r="P65" s="16">
        <v>1</v>
      </c>
      <c r="Q65" s="21"/>
      <c r="R65" s="21"/>
      <c r="S65" s="21"/>
      <c r="T65" s="21"/>
      <c r="U65" s="21"/>
    </row>
    <row r="66" spans="1:21" ht="105" x14ac:dyDescent="0.25">
      <c r="A66" s="21">
        <v>63</v>
      </c>
      <c r="B66" s="22" t="s">
        <v>84</v>
      </c>
      <c r="C66" s="20" t="s">
        <v>22</v>
      </c>
      <c r="D66" s="20">
        <v>2</v>
      </c>
      <c r="F66" s="23">
        <v>0.23</v>
      </c>
      <c r="G66" s="24"/>
      <c r="H66" s="25">
        <f t="shared" si="3"/>
        <v>0</v>
      </c>
      <c r="I66" s="26">
        <f t="shared" si="4"/>
        <v>0</v>
      </c>
      <c r="J66" s="25">
        <f t="shared" si="5"/>
        <v>0</v>
      </c>
      <c r="K66" s="27"/>
      <c r="L66" s="28"/>
      <c r="M66" s="28"/>
      <c r="N66" s="28"/>
      <c r="P66" s="16">
        <v>2</v>
      </c>
      <c r="Q66" s="21"/>
      <c r="R66" s="21"/>
      <c r="S66" s="21"/>
      <c r="T66" s="21"/>
      <c r="U66" s="21"/>
    </row>
    <row r="67" spans="1:21" ht="195" x14ac:dyDescent="0.25">
      <c r="A67" s="21">
        <v>64</v>
      </c>
      <c r="B67" s="22" t="s">
        <v>85</v>
      </c>
      <c r="C67" s="20" t="s">
        <v>22</v>
      </c>
      <c r="D67" s="20">
        <v>1</v>
      </c>
      <c r="F67" s="23">
        <v>0.23</v>
      </c>
      <c r="G67" s="24"/>
      <c r="H67" s="25">
        <f t="shared" si="3"/>
        <v>0</v>
      </c>
      <c r="I67" s="26">
        <f t="shared" si="4"/>
        <v>0</v>
      </c>
      <c r="J67" s="25">
        <f t="shared" si="5"/>
        <v>0</v>
      </c>
      <c r="K67" s="27"/>
      <c r="L67" s="28"/>
      <c r="M67" s="28"/>
      <c r="N67" s="28"/>
      <c r="P67" s="16">
        <v>1</v>
      </c>
      <c r="Q67" s="21"/>
      <c r="R67" s="21"/>
      <c r="S67" s="21"/>
      <c r="T67" s="21"/>
      <c r="U67" s="21"/>
    </row>
    <row r="68" spans="1:21" ht="150" x14ac:dyDescent="0.25">
      <c r="A68" s="21">
        <v>65</v>
      </c>
      <c r="B68" s="22" t="s">
        <v>86</v>
      </c>
      <c r="C68" s="20" t="s">
        <v>22</v>
      </c>
      <c r="D68" s="20">
        <v>1</v>
      </c>
      <c r="F68" s="23">
        <v>0.23</v>
      </c>
      <c r="G68" s="24"/>
      <c r="H68" s="25">
        <f t="shared" ref="H68:H99" si="6">ROUND(G68*(1+F68),2)</f>
        <v>0</v>
      </c>
      <c r="I68" s="26">
        <f t="shared" ref="I68:I99" si="7">ROUND(D68*G68,2)</f>
        <v>0</v>
      </c>
      <c r="J68" s="25">
        <f t="shared" ref="J68:J99" si="8">ROUND(I68*(1+F68),2)</f>
        <v>0</v>
      </c>
      <c r="K68" s="27"/>
      <c r="L68" s="28"/>
      <c r="M68" s="28"/>
      <c r="N68" s="28"/>
      <c r="P68" s="16">
        <v>1</v>
      </c>
      <c r="Q68" s="21"/>
      <c r="R68" s="21"/>
      <c r="S68" s="21"/>
      <c r="T68" s="21"/>
      <c r="U68" s="21"/>
    </row>
    <row r="69" spans="1:21" ht="75" x14ac:dyDescent="0.25">
      <c r="A69" s="21">
        <v>66</v>
      </c>
      <c r="B69" s="22" t="s">
        <v>87</v>
      </c>
      <c r="C69" s="20" t="s">
        <v>22</v>
      </c>
      <c r="D69" s="20">
        <v>1</v>
      </c>
      <c r="F69" s="23">
        <v>0.23</v>
      </c>
      <c r="G69" s="24"/>
      <c r="H69" s="25">
        <f t="shared" si="6"/>
        <v>0</v>
      </c>
      <c r="I69" s="26">
        <f t="shared" si="7"/>
        <v>0</v>
      </c>
      <c r="J69" s="25">
        <f t="shared" si="8"/>
        <v>0</v>
      </c>
      <c r="K69" s="27"/>
      <c r="L69" s="28"/>
      <c r="M69" s="28"/>
      <c r="N69" s="28"/>
      <c r="P69" s="16">
        <v>1</v>
      </c>
      <c r="Q69" s="21"/>
      <c r="R69" s="21"/>
      <c r="S69" s="21"/>
      <c r="T69" s="21"/>
      <c r="U69" s="21"/>
    </row>
    <row r="70" spans="1:21" ht="150" x14ac:dyDescent="0.25">
      <c r="A70" s="21">
        <v>67</v>
      </c>
      <c r="B70" s="22" t="s">
        <v>88</v>
      </c>
      <c r="C70" s="20" t="s">
        <v>22</v>
      </c>
      <c r="D70" s="20">
        <f>3+1</f>
        <v>4</v>
      </c>
      <c r="F70" s="23">
        <v>0.23</v>
      </c>
      <c r="G70" s="24"/>
      <c r="H70" s="25">
        <f t="shared" si="6"/>
        <v>0</v>
      </c>
      <c r="I70" s="26">
        <f t="shared" si="7"/>
        <v>0</v>
      </c>
      <c r="J70" s="25">
        <f t="shared" si="8"/>
        <v>0</v>
      </c>
      <c r="K70" s="27"/>
      <c r="L70" s="28"/>
      <c r="M70" s="28"/>
      <c r="N70" s="28"/>
      <c r="P70" s="16">
        <v>3</v>
      </c>
      <c r="Q70" s="21"/>
      <c r="R70" s="21"/>
      <c r="S70" s="21"/>
      <c r="T70" s="21"/>
      <c r="U70" s="35">
        <v>1</v>
      </c>
    </row>
    <row r="71" spans="1:21" ht="165" x14ac:dyDescent="0.25">
      <c r="A71" s="21">
        <v>68</v>
      </c>
      <c r="B71" s="22" t="s">
        <v>89</v>
      </c>
      <c r="C71" s="20" t="s">
        <v>22</v>
      </c>
      <c r="D71" s="20">
        <v>8</v>
      </c>
      <c r="F71" s="23">
        <v>0.23</v>
      </c>
      <c r="G71" s="24"/>
      <c r="H71" s="25">
        <f t="shared" si="6"/>
        <v>0</v>
      </c>
      <c r="I71" s="26">
        <f t="shared" si="7"/>
        <v>0</v>
      </c>
      <c r="J71" s="25">
        <f t="shared" si="8"/>
        <v>0</v>
      </c>
      <c r="K71" s="27"/>
      <c r="L71" s="28"/>
      <c r="M71" s="28"/>
      <c r="N71" s="28"/>
      <c r="P71" s="16">
        <v>1</v>
      </c>
      <c r="Q71" s="21"/>
      <c r="R71" s="21"/>
      <c r="S71" s="21"/>
      <c r="T71" s="21"/>
      <c r="U71" s="21"/>
    </row>
    <row r="72" spans="1:21" ht="180" x14ac:dyDescent="0.25">
      <c r="A72" s="21">
        <v>69</v>
      </c>
      <c r="B72" s="22" t="s">
        <v>90</v>
      </c>
      <c r="C72" s="20" t="s">
        <v>22</v>
      </c>
      <c r="D72" s="20">
        <v>1</v>
      </c>
      <c r="F72" s="23">
        <v>0.23</v>
      </c>
      <c r="G72" s="24"/>
      <c r="H72" s="25">
        <f t="shared" si="6"/>
        <v>0</v>
      </c>
      <c r="I72" s="26">
        <f t="shared" si="7"/>
        <v>0</v>
      </c>
      <c r="J72" s="25">
        <f t="shared" si="8"/>
        <v>0</v>
      </c>
      <c r="K72" s="27"/>
      <c r="L72" s="28"/>
      <c r="M72" s="28"/>
      <c r="N72" s="28"/>
      <c r="P72" s="16">
        <v>1</v>
      </c>
      <c r="Q72" s="21"/>
      <c r="R72" s="21"/>
      <c r="S72" s="21"/>
      <c r="T72" s="21"/>
      <c r="U72" s="21"/>
    </row>
    <row r="73" spans="1:21" ht="285" x14ac:dyDescent="0.25">
      <c r="A73" s="21">
        <v>70</v>
      </c>
      <c r="B73" s="22" t="s">
        <v>91</v>
      </c>
      <c r="C73" s="20" t="s">
        <v>22</v>
      </c>
      <c r="D73" s="20">
        <v>3</v>
      </c>
      <c r="F73" s="23">
        <v>0.23</v>
      </c>
      <c r="G73" s="24"/>
      <c r="H73" s="25">
        <f t="shared" si="6"/>
        <v>0</v>
      </c>
      <c r="I73" s="26">
        <f t="shared" si="7"/>
        <v>0</v>
      </c>
      <c r="J73" s="25">
        <f t="shared" si="8"/>
        <v>0</v>
      </c>
      <c r="K73" s="27"/>
      <c r="L73" s="28"/>
      <c r="M73" s="28"/>
      <c r="N73" s="28"/>
      <c r="P73" s="16">
        <v>3</v>
      </c>
      <c r="Q73" s="21"/>
      <c r="R73" s="21"/>
      <c r="S73" s="21"/>
      <c r="T73" s="21"/>
      <c r="U73" s="21"/>
    </row>
    <row r="74" spans="1:21" ht="60" x14ac:dyDescent="0.25">
      <c r="A74" s="21">
        <v>71</v>
      </c>
      <c r="B74" s="22" t="s">
        <v>92</v>
      </c>
      <c r="C74" s="20" t="s">
        <v>22</v>
      </c>
      <c r="D74" s="20">
        <v>4</v>
      </c>
      <c r="F74" s="23">
        <v>0.23</v>
      </c>
      <c r="G74" s="24"/>
      <c r="H74" s="25">
        <f t="shared" si="6"/>
        <v>0</v>
      </c>
      <c r="I74" s="26">
        <f t="shared" si="7"/>
        <v>0</v>
      </c>
      <c r="J74" s="25">
        <f t="shared" si="8"/>
        <v>0</v>
      </c>
      <c r="K74" s="27"/>
      <c r="L74" s="28"/>
      <c r="M74" s="28"/>
      <c r="N74" s="28"/>
      <c r="P74" s="16">
        <v>4</v>
      </c>
      <c r="Q74" s="21"/>
      <c r="R74" s="21"/>
      <c r="S74" s="21"/>
      <c r="T74" s="21"/>
      <c r="U74" s="21"/>
    </row>
    <row r="75" spans="1:21" ht="210" x14ac:dyDescent="0.25">
      <c r="A75" s="21">
        <v>72</v>
      </c>
      <c r="B75" s="22" t="s">
        <v>93</v>
      </c>
      <c r="C75" s="20" t="s">
        <v>22</v>
      </c>
      <c r="D75" s="20">
        <v>1</v>
      </c>
      <c r="F75" s="23">
        <v>0.23</v>
      </c>
      <c r="G75" s="24"/>
      <c r="H75" s="25">
        <f t="shared" si="6"/>
        <v>0</v>
      </c>
      <c r="I75" s="26">
        <f t="shared" si="7"/>
        <v>0</v>
      </c>
      <c r="J75" s="25">
        <f t="shared" si="8"/>
        <v>0</v>
      </c>
      <c r="K75" s="27"/>
      <c r="L75" s="28"/>
      <c r="M75" s="28"/>
      <c r="N75" s="28"/>
      <c r="P75" s="16">
        <v>1</v>
      </c>
      <c r="Q75" s="21"/>
      <c r="R75" s="21"/>
      <c r="S75" s="21"/>
      <c r="T75" s="21"/>
      <c r="U75" s="21"/>
    </row>
    <row r="76" spans="1:21" ht="30" x14ac:dyDescent="0.25">
      <c r="A76" s="21">
        <v>73</v>
      </c>
      <c r="B76" s="22" t="s">
        <v>94</v>
      </c>
      <c r="C76" s="20" t="s">
        <v>22</v>
      </c>
      <c r="D76" s="20">
        <v>1</v>
      </c>
      <c r="F76" s="23">
        <v>0.23</v>
      </c>
      <c r="G76" s="24"/>
      <c r="H76" s="25">
        <f t="shared" si="6"/>
        <v>0</v>
      </c>
      <c r="I76" s="26">
        <f t="shared" si="7"/>
        <v>0</v>
      </c>
      <c r="J76" s="25">
        <f t="shared" si="8"/>
        <v>0</v>
      </c>
      <c r="K76" s="27"/>
      <c r="L76" s="28"/>
      <c r="M76" s="28"/>
      <c r="N76" s="28"/>
      <c r="P76" s="16">
        <v>1</v>
      </c>
      <c r="Q76" s="21"/>
      <c r="R76" s="21"/>
      <c r="S76" s="21"/>
      <c r="T76" s="21"/>
      <c r="U76" s="21"/>
    </row>
    <row r="77" spans="1:21" ht="285" x14ac:dyDescent="0.25">
      <c r="A77" s="21">
        <v>74</v>
      </c>
      <c r="B77" s="22" t="s">
        <v>95</v>
      </c>
      <c r="C77" s="20" t="s">
        <v>22</v>
      </c>
      <c r="D77" s="20">
        <v>1</v>
      </c>
      <c r="F77" s="23">
        <v>0.23</v>
      </c>
      <c r="G77" s="24"/>
      <c r="H77" s="25">
        <f t="shared" si="6"/>
        <v>0</v>
      </c>
      <c r="I77" s="26">
        <f t="shared" si="7"/>
        <v>0</v>
      </c>
      <c r="J77" s="25">
        <f t="shared" si="8"/>
        <v>0</v>
      </c>
      <c r="K77" s="27"/>
      <c r="L77" s="28"/>
      <c r="M77" s="28"/>
      <c r="N77" s="28"/>
      <c r="P77" s="29"/>
      <c r="Q77" s="21"/>
      <c r="R77" s="21"/>
      <c r="S77" s="21"/>
      <c r="T77" s="21"/>
      <c r="U77" s="1">
        <v>1</v>
      </c>
    </row>
    <row r="78" spans="1:21" ht="165" x14ac:dyDescent="0.25">
      <c r="A78" s="21">
        <v>75</v>
      </c>
      <c r="B78" s="22" t="s">
        <v>96</v>
      </c>
      <c r="C78" s="20" t="s">
        <v>22</v>
      </c>
      <c r="D78" s="20">
        <v>1</v>
      </c>
      <c r="F78" s="23">
        <v>0.23</v>
      </c>
      <c r="G78" s="24"/>
      <c r="H78" s="25">
        <f t="shared" si="6"/>
        <v>0</v>
      </c>
      <c r="I78" s="26">
        <f t="shared" si="7"/>
        <v>0</v>
      </c>
      <c r="J78" s="25">
        <f t="shared" si="8"/>
        <v>0</v>
      </c>
      <c r="K78" s="27"/>
      <c r="L78" s="28"/>
      <c r="M78" s="28"/>
      <c r="N78" s="28"/>
      <c r="P78" s="29"/>
      <c r="Q78" s="21"/>
      <c r="R78" s="21"/>
      <c r="S78" s="21"/>
      <c r="T78" s="21"/>
      <c r="U78" s="1">
        <v>1</v>
      </c>
    </row>
    <row r="79" spans="1:21" ht="60" x14ac:dyDescent="0.25">
      <c r="A79" s="21">
        <v>76</v>
      </c>
      <c r="B79" s="22" t="s">
        <v>97</v>
      </c>
      <c r="C79" s="20" t="s">
        <v>22</v>
      </c>
      <c r="D79" s="20">
        <f>1+1</f>
        <v>2</v>
      </c>
      <c r="F79" s="23">
        <v>0.23</v>
      </c>
      <c r="G79" s="24"/>
      <c r="H79" s="25">
        <f t="shared" si="6"/>
        <v>0</v>
      </c>
      <c r="I79" s="26">
        <f t="shared" si="7"/>
        <v>0</v>
      </c>
      <c r="J79" s="25">
        <f t="shared" si="8"/>
        <v>0</v>
      </c>
      <c r="K79" s="27"/>
      <c r="L79" s="28"/>
      <c r="M79" s="28"/>
      <c r="N79" s="28"/>
      <c r="P79" s="29"/>
      <c r="Q79" s="21"/>
      <c r="R79" s="21"/>
      <c r="S79" s="21"/>
      <c r="T79" s="21"/>
      <c r="U79" s="35">
        <v>2</v>
      </c>
    </row>
    <row r="80" spans="1:21" ht="105" x14ac:dyDescent="0.25">
      <c r="A80" s="21">
        <v>77</v>
      </c>
      <c r="B80" s="22" t="s">
        <v>98</v>
      </c>
      <c r="C80" s="20" t="s">
        <v>22</v>
      </c>
      <c r="D80" s="20">
        <v>4</v>
      </c>
      <c r="F80" s="23">
        <v>0.23</v>
      </c>
      <c r="G80" s="24"/>
      <c r="H80" s="25">
        <f t="shared" si="6"/>
        <v>0</v>
      </c>
      <c r="I80" s="26">
        <f t="shared" si="7"/>
        <v>0</v>
      </c>
      <c r="J80" s="25">
        <f t="shared" si="8"/>
        <v>0</v>
      </c>
      <c r="K80" s="27"/>
      <c r="L80" s="28"/>
      <c r="M80" s="28"/>
      <c r="N80" s="28"/>
      <c r="P80" s="29"/>
      <c r="Q80" s="21"/>
      <c r="R80" s="21"/>
      <c r="S80" s="21"/>
      <c r="T80" s="21"/>
      <c r="U80" s="35">
        <v>4</v>
      </c>
    </row>
    <row r="81" spans="1:21" ht="30" x14ac:dyDescent="0.25">
      <c r="A81" s="21">
        <v>78</v>
      </c>
      <c r="B81" s="22" t="s">
        <v>99</v>
      </c>
      <c r="C81" s="20" t="s">
        <v>22</v>
      </c>
      <c r="D81" s="20">
        <v>1</v>
      </c>
      <c r="F81" s="23">
        <v>0.23</v>
      </c>
      <c r="G81" s="24"/>
      <c r="H81" s="25">
        <f t="shared" si="6"/>
        <v>0</v>
      </c>
      <c r="I81" s="26">
        <f t="shared" si="7"/>
        <v>0</v>
      </c>
      <c r="J81" s="25">
        <f t="shared" si="8"/>
        <v>0</v>
      </c>
      <c r="K81" s="27"/>
      <c r="L81" s="28"/>
      <c r="M81" s="28"/>
      <c r="N81" s="28"/>
      <c r="P81" s="29"/>
      <c r="Q81" s="21"/>
      <c r="R81" s="21"/>
      <c r="S81" s="21"/>
      <c r="T81" s="21"/>
      <c r="U81" s="35">
        <v>1</v>
      </c>
    </row>
    <row r="82" spans="1:21" ht="60" x14ac:dyDescent="0.25">
      <c r="A82" s="21">
        <v>79</v>
      </c>
      <c r="B82" s="22" t="s">
        <v>100</v>
      </c>
      <c r="C82" s="20" t="s">
        <v>42</v>
      </c>
      <c r="D82" s="20">
        <v>1</v>
      </c>
      <c r="F82" s="23">
        <v>0.23</v>
      </c>
      <c r="G82" s="24"/>
      <c r="H82" s="25">
        <f t="shared" si="6"/>
        <v>0</v>
      </c>
      <c r="I82" s="26">
        <f t="shared" si="7"/>
        <v>0</v>
      </c>
      <c r="J82" s="25">
        <f t="shared" si="8"/>
        <v>0</v>
      </c>
      <c r="K82" s="27"/>
      <c r="L82" s="28"/>
      <c r="M82" s="28"/>
      <c r="N82" s="28"/>
      <c r="P82" s="29"/>
      <c r="Q82" s="21"/>
      <c r="R82" s="21"/>
      <c r="S82" s="21"/>
      <c r="T82" s="21"/>
      <c r="U82" s="35">
        <v>1</v>
      </c>
    </row>
    <row r="83" spans="1:21" ht="195" x14ac:dyDescent="0.25">
      <c r="A83" s="21">
        <v>80</v>
      </c>
      <c r="B83" s="22" t="s">
        <v>101</v>
      </c>
      <c r="C83" s="20" t="s">
        <v>102</v>
      </c>
      <c r="D83" s="20">
        <v>1</v>
      </c>
      <c r="F83" s="23">
        <v>0.23</v>
      </c>
      <c r="G83" s="24"/>
      <c r="H83" s="25">
        <f t="shared" si="6"/>
        <v>0</v>
      </c>
      <c r="I83" s="26">
        <f t="shared" si="7"/>
        <v>0</v>
      </c>
      <c r="J83" s="25">
        <f t="shared" si="8"/>
        <v>0</v>
      </c>
      <c r="K83" s="27"/>
      <c r="L83" s="28"/>
      <c r="M83" s="28"/>
      <c r="N83" s="28"/>
      <c r="P83" s="29"/>
      <c r="Q83" s="21"/>
      <c r="R83" s="21"/>
      <c r="S83" s="21"/>
      <c r="T83" s="21"/>
      <c r="U83" s="35">
        <v>1</v>
      </c>
    </row>
    <row r="84" spans="1:21" ht="90" x14ac:dyDescent="0.25">
      <c r="A84" s="21">
        <v>81</v>
      </c>
      <c r="B84" s="22" t="s">
        <v>103</v>
      </c>
      <c r="C84" s="20" t="s">
        <v>22</v>
      </c>
      <c r="D84" s="20">
        <v>1</v>
      </c>
      <c r="F84" s="23">
        <v>0.23</v>
      </c>
      <c r="G84" s="24"/>
      <c r="H84" s="25">
        <f t="shared" si="6"/>
        <v>0</v>
      </c>
      <c r="I84" s="26">
        <f t="shared" si="7"/>
        <v>0</v>
      </c>
      <c r="J84" s="25">
        <f t="shared" si="8"/>
        <v>0</v>
      </c>
      <c r="K84" s="27"/>
      <c r="L84" s="28"/>
      <c r="M84" s="28"/>
      <c r="N84" s="28"/>
      <c r="P84" s="29"/>
      <c r="Q84" s="21"/>
      <c r="R84" s="21"/>
      <c r="S84" s="21"/>
      <c r="T84" s="21"/>
      <c r="U84" s="35">
        <v>1</v>
      </c>
    </row>
    <row r="85" spans="1:21" ht="75" x14ac:dyDescent="0.25">
      <c r="A85" s="21">
        <v>82</v>
      </c>
      <c r="B85" s="22" t="s">
        <v>104</v>
      </c>
      <c r="C85" s="20" t="s">
        <v>22</v>
      </c>
      <c r="D85" s="20">
        <v>1</v>
      </c>
      <c r="F85" s="23">
        <v>0.23</v>
      </c>
      <c r="G85" s="24"/>
      <c r="H85" s="25">
        <f t="shared" si="6"/>
        <v>0</v>
      </c>
      <c r="I85" s="26">
        <f t="shared" si="7"/>
        <v>0</v>
      </c>
      <c r="J85" s="25">
        <f t="shared" si="8"/>
        <v>0</v>
      </c>
      <c r="K85" s="27"/>
      <c r="L85" s="28"/>
      <c r="M85" s="28"/>
      <c r="N85" s="28"/>
      <c r="P85" s="29"/>
      <c r="Q85" s="21"/>
      <c r="R85" s="21"/>
      <c r="S85" s="21"/>
      <c r="T85" s="21"/>
      <c r="U85" s="35">
        <v>1</v>
      </c>
    </row>
    <row r="86" spans="1:21" ht="60" x14ac:dyDescent="0.25">
      <c r="A86" s="21">
        <v>83</v>
      </c>
      <c r="B86" s="33" t="s">
        <v>105</v>
      </c>
      <c r="C86" s="20" t="s">
        <v>22</v>
      </c>
      <c r="D86" s="20">
        <v>2</v>
      </c>
      <c r="F86" s="23">
        <v>0.23</v>
      </c>
      <c r="G86" s="24"/>
      <c r="H86" s="25">
        <f t="shared" si="6"/>
        <v>0</v>
      </c>
      <c r="I86" s="26">
        <f t="shared" si="7"/>
        <v>0</v>
      </c>
      <c r="J86" s="25">
        <f t="shared" si="8"/>
        <v>0</v>
      </c>
      <c r="K86" s="27"/>
      <c r="L86" s="28"/>
      <c r="M86" s="28"/>
      <c r="N86" s="28"/>
      <c r="P86" s="29"/>
      <c r="Q86" s="21"/>
      <c r="R86" s="21"/>
      <c r="S86" s="21"/>
      <c r="T86" s="21"/>
      <c r="U86" s="35">
        <v>2</v>
      </c>
    </row>
    <row r="87" spans="1:21" ht="150" x14ac:dyDescent="0.25">
      <c r="A87" s="21">
        <v>84</v>
      </c>
      <c r="B87" s="22" t="s">
        <v>106</v>
      </c>
      <c r="C87" s="20" t="s">
        <v>22</v>
      </c>
      <c r="D87" s="20">
        <v>2</v>
      </c>
      <c r="F87" s="23">
        <v>0.23</v>
      </c>
      <c r="G87" s="24"/>
      <c r="H87" s="25">
        <f t="shared" si="6"/>
        <v>0</v>
      </c>
      <c r="I87" s="26">
        <f t="shared" si="7"/>
        <v>0</v>
      </c>
      <c r="J87" s="25">
        <f t="shared" si="8"/>
        <v>0</v>
      </c>
      <c r="K87" s="27"/>
      <c r="L87" s="28"/>
      <c r="M87" s="28"/>
      <c r="N87" s="28"/>
      <c r="P87" s="29"/>
      <c r="Q87" s="21"/>
      <c r="R87" s="21"/>
      <c r="S87" s="21"/>
      <c r="T87" s="21"/>
      <c r="U87" s="35">
        <v>2</v>
      </c>
    </row>
    <row r="88" spans="1:21" ht="75" x14ac:dyDescent="0.25">
      <c r="A88" s="21">
        <v>85</v>
      </c>
      <c r="B88" s="22" t="s">
        <v>107</v>
      </c>
      <c r="C88" s="20" t="s">
        <v>22</v>
      </c>
      <c r="D88" s="20">
        <v>2</v>
      </c>
      <c r="F88" s="23">
        <v>0.23</v>
      </c>
      <c r="G88" s="24"/>
      <c r="H88" s="25">
        <f t="shared" si="6"/>
        <v>0</v>
      </c>
      <c r="I88" s="26">
        <f t="shared" si="7"/>
        <v>0</v>
      </c>
      <c r="J88" s="25">
        <f t="shared" si="8"/>
        <v>0</v>
      </c>
      <c r="K88" s="27"/>
      <c r="L88" s="28"/>
      <c r="M88" s="28"/>
      <c r="N88" s="28"/>
      <c r="P88" s="29"/>
      <c r="Q88" s="21"/>
      <c r="R88" s="21"/>
      <c r="S88" s="21"/>
      <c r="T88" s="21"/>
      <c r="U88" s="35">
        <v>2</v>
      </c>
    </row>
    <row r="89" spans="1:21" ht="165" x14ac:dyDescent="0.25">
      <c r="A89" s="21">
        <v>86</v>
      </c>
      <c r="B89" s="22" t="s">
        <v>108</v>
      </c>
      <c r="C89" s="20" t="s">
        <v>22</v>
      </c>
      <c r="D89" s="20">
        <v>4</v>
      </c>
      <c r="F89" s="23">
        <v>0.23</v>
      </c>
      <c r="G89" s="24"/>
      <c r="H89" s="25">
        <f t="shared" si="6"/>
        <v>0</v>
      </c>
      <c r="I89" s="26">
        <f t="shared" si="7"/>
        <v>0</v>
      </c>
      <c r="J89" s="25">
        <f t="shared" si="8"/>
        <v>0</v>
      </c>
      <c r="K89" s="27"/>
      <c r="L89" s="28"/>
      <c r="M89" s="28"/>
      <c r="N89" s="28"/>
      <c r="P89" s="29"/>
      <c r="Q89" s="21"/>
      <c r="R89" s="21"/>
      <c r="S89" s="21"/>
      <c r="T89" s="21"/>
      <c r="U89" s="35">
        <v>4</v>
      </c>
    </row>
    <row r="90" spans="1:21" ht="180" x14ac:dyDescent="0.25">
      <c r="A90" s="21">
        <v>87</v>
      </c>
      <c r="B90" s="22" t="s">
        <v>109</v>
      </c>
      <c r="C90" s="20" t="s">
        <v>22</v>
      </c>
      <c r="D90" s="20">
        <v>1</v>
      </c>
      <c r="F90" s="23">
        <v>0.23</v>
      </c>
      <c r="G90" s="24"/>
      <c r="H90" s="25">
        <f t="shared" si="6"/>
        <v>0</v>
      </c>
      <c r="I90" s="26">
        <f t="shared" si="7"/>
        <v>0</v>
      </c>
      <c r="J90" s="25">
        <f t="shared" si="8"/>
        <v>0</v>
      </c>
      <c r="K90" s="27"/>
      <c r="L90" s="28"/>
      <c r="M90" s="28"/>
      <c r="N90" s="28"/>
      <c r="P90" s="29"/>
      <c r="Q90" s="21"/>
      <c r="R90" s="21"/>
      <c r="S90" s="21"/>
      <c r="T90" s="21"/>
      <c r="U90" s="35">
        <v>1</v>
      </c>
    </row>
    <row r="91" spans="1:21" ht="60" x14ac:dyDescent="0.25">
      <c r="A91" s="21">
        <v>88</v>
      </c>
      <c r="B91" s="22" t="s">
        <v>110</v>
      </c>
      <c r="C91" s="20" t="s">
        <v>22</v>
      </c>
      <c r="D91" s="20">
        <v>1</v>
      </c>
      <c r="F91" s="23">
        <v>0.23</v>
      </c>
      <c r="G91" s="24"/>
      <c r="H91" s="25">
        <f t="shared" si="6"/>
        <v>0</v>
      </c>
      <c r="I91" s="26">
        <f t="shared" si="7"/>
        <v>0</v>
      </c>
      <c r="J91" s="25">
        <f t="shared" si="8"/>
        <v>0</v>
      </c>
      <c r="K91" s="27"/>
      <c r="L91" s="28"/>
      <c r="M91" s="28"/>
      <c r="N91" s="28"/>
      <c r="P91" s="29"/>
      <c r="Q91" s="21"/>
      <c r="R91" s="21"/>
      <c r="S91" s="21"/>
      <c r="T91" s="21"/>
      <c r="U91" s="35">
        <v>1</v>
      </c>
    </row>
    <row r="92" spans="1:21" ht="90" x14ac:dyDescent="0.25">
      <c r="A92" s="21">
        <v>89</v>
      </c>
      <c r="B92" s="22" t="s">
        <v>111</v>
      </c>
      <c r="C92" s="20" t="s">
        <v>42</v>
      </c>
      <c r="D92" s="20">
        <v>5</v>
      </c>
      <c r="F92" s="23">
        <v>0.23</v>
      </c>
      <c r="G92" s="24"/>
      <c r="H92" s="25">
        <f t="shared" si="6"/>
        <v>0</v>
      </c>
      <c r="I92" s="26">
        <f t="shared" si="7"/>
        <v>0</v>
      </c>
      <c r="J92" s="25">
        <f t="shared" si="8"/>
        <v>0</v>
      </c>
      <c r="K92" s="27"/>
      <c r="L92" s="28"/>
      <c r="M92" s="28"/>
      <c r="N92" s="28"/>
      <c r="P92" s="29"/>
      <c r="Q92" s="21"/>
      <c r="R92" s="21"/>
      <c r="S92" s="21"/>
      <c r="T92" s="21"/>
      <c r="U92" s="35">
        <v>5</v>
      </c>
    </row>
    <row r="93" spans="1:21" ht="60" x14ac:dyDescent="0.25">
      <c r="A93" s="21">
        <v>90</v>
      </c>
      <c r="B93" s="22" t="s">
        <v>112</v>
      </c>
      <c r="C93" s="20" t="s">
        <v>42</v>
      </c>
      <c r="D93" s="20">
        <v>5</v>
      </c>
      <c r="F93" s="23">
        <v>0.23</v>
      </c>
      <c r="G93" s="24"/>
      <c r="H93" s="25">
        <f t="shared" si="6"/>
        <v>0</v>
      </c>
      <c r="I93" s="26">
        <f t="shared" si="7"/>
        <v>0</v>
      </c>
      <c r="J93" s="25">
        <f t="shared" si="8"/>
        <v>0</v>
      </c>
      <c r="K93" s="27"/>
      <c r="L93" s="28"/>
      <c r="M93" s="28"/>
      <c r="N93" s="28"/>
      <c r="P93" s="29"/>
      <c r="Q93" s="21"/>
      <c r="R93" s="21"/>
      <c r="S93" s="21"/>
      <c r="T93" s="21"/>
      <c r="U93" s="35">
        <v>5</v>
      </c>
    </row>
    <row r="94" spans="1:21" ht="30" x14ac:dyDescent="0.25">
      <c r="A94" s="21">
        <v>91</v>
      </c>
      <c r="B94" s="22" t="s">
        <v>113</v>
      </c>
      <c r="C94" s="20" t="s">
        <v>42</v>
      </c>
      <c r="D94" s="20">
        <v>1</v>
      </c>
      <c r="F94" s="23">
        <v>0.23</v>
      </c>
      <c r="G94" s="24"/>
      <c r="H94" s="25">
        <f t="shared" si="6"/>
        <v>0</v>
      </c>
      <c r="I94" s="26">
        <f t="shared" si="7"/>
        <v>0</v>
      </c>
      <c r="J94" s="25">
        <f t="shared" si="8"/>
        <v>0</v>
      </c>
      <c r="K94" s="27"/>
      <c r="L94" s="28"/>
      <c r="M94" s="28"/>
      <c r="N94" s="28"/>
      <c r="P94" s="29"/>
      <c r="Q94" s="21"/>
      <c r="R94" s="21"/>
      <c r="S94" s="21"/>
      <c r="T94" s="21"/>
      <c r="U94" s="35">
        <v>1</v>
      </c>
    </row>
    <row r="95" spans="1:21" ht="30" x14ac:dyDescent="0.25">
      <c r="A95" s="21">
        <v>92</v>
      </c>
      <c r="B95" s="22" t="s">
        <v>114</v>
      </c>
      <c r="C95" s="20" t="s">
        <v>42</v>
      </c>
      <c r="D95" s="20">
        <v>1</v>
      </c>
      <c r="F95" s="23">
        <v>0.23</v>
      </c>
      <c r="G95" s="24"/>
      <c r="H95" s="25">
        <f t="shared" si="6"/>
        <v>0</v>
      </c>
      <c r="I95" s="26">
        <f t="shared" si="7"/>
        <v>0</v>
      </c>
      <c r="J95" s="25">
        <f t="shared" si="8"/>
        <v>0</v>
      </c>
      <c r="K95" s="27"/>
      <c r="L95" s="28"/>
      <c r="M95" s="28"/>
      <c r="N95" s="28"/>
      <c r="P95" s="29"/>
      <c r="Q95" s="21"/>
      <c r="R95" s="21"/>
      <c r="S95" s="21"/>
      <c r="T95" s="21"/>
      <c r="U95" s="35">
        <v>1</v>
      </c>
    </row>
    <row r="96" spans="1:21" x14ac:dyDescent="0.25">
      <c r="A96" s="21">
        <v>93</v>
      </c>
      <c r="B96" s="22" t="s">
        <v>115</v>
      </c>
      <c r="C96" s="20" t="s">
        <v>22</v>
      </c>
      <c r="D96" s="20">
        <v>1</v>
      </c>
      <c r="F96" s="23">
        <v>0.23</v>
      </c>
      <c r="G96" s="24"/>
      <c r="H96" s="25">
        <f t="shared" si="6"/>
        <v>0</v>
      </c>
      <c r="I96" s="26">
        <f t="shared" si="7"/>
        <v>0</v>
      </c>
      <c r="J96" s="25">
        <f t="shared" si="8"/>
        <v>0</v>
      </c>
      <c r="K96" s="27"/>
      <c r="L96" s="28"/>
      <c r="M96" s="28"/>
      <c r="N96" s="28"/>
      <c r="P96" s="29"/>
      <c r="Q96" s="21"/>
      <c r="R96" s="21"/>
      <c r="S96" s="21"/>
      <c r="T96" s="21"/>
      <c r="U96" s="35">
        <v>1</v>
      </c>
    </row>
    <row r="97" spans="1:21" ht="332.25" x14ac:dyDescent="0.25">
      <c r="A97" s="21">
        <v>94</v>
      </c>
      <c r="B97" s="36" t="s">
        <v>116</v>
      </c>
      <c r="C97" s="20" t="s">
        <v>42</v>
      </c>
      <c r="D97" s="20">
        <v>1</v>
      </c>
      <c r="F97" s="23">
        <v>0.23</v>
      </c>
      <c r="G97" s="24"/>
      <c r="H97" s="25">
        <f t="shared" si="6"/>
        <v>0</v>
      </c>
      <c r="I97" s="26">
        <f t="shared" si="7"/>
        <v>0</v>
      </c>
      <c r="J97" s="25">
        <f t="shared" si="8"/>
        <v>0</v>
      </c>
      <c r="K97" s="27"/>
      <c r="L97" s="28"/>
      <c r="M97" s="28"/>
      <c r="N97" s="28"/>
      <c r="P97" s="29"/>
      <c r="Q97" s="21"/>
      <c r="R97" s="21"/>
      <c r="S97" s="21"/>
      <c r="T97" s="21"/>
      <c r="U97" s="35">
        <v>1</v>
      </c>
    </row>
    <row r="98" spans="1:21" ht="90" x14ac:dyDescent="0.25">
      <c r="A98" s="21">
        <v>95</v>
      </c>
      <c r="B98" s="22" t="s">
        <v>117</v>
      </c>
      <c r="C98" s="20" t="s">
        <v>42</v>
      </c>
      <c r="D98" s="20">
        <v>2</v>
      </c>
      <c r="F98" s="23">
        <v>0.23</v>
      </c>
      <c r="G98" s="24"/>
      <c r="H98" s="25">
        <f t="shared" si="6"/>
        <v>0</v>
      </c>
      <c r="I98" s="26">
        <f t="shared" si="7"/>
        <v>0</v>
      </c>
      <c r="J98" s="25">
        <f t="shared" si="8"/>
        <v>0</v>
      </c>
      <c r="K98" s="27"/>
      <c r="L98" s="28"/>
      <c r="M98" s="28"/>
      <c r="N98" s="28"/>
      <c r="P98" s="29"/>
      <c r="Q98" s="21"/>
      <c r="R98" s="21"/>
      <c r="S98" s="21"/>
      <c r="T98" s="21"/>
      <c r="U98" s="35">
        <v>2</v>
      </c>
    </row>
    <row r="99" spans="1:21" ht="165" x14ac:dyDescent="0.25">
      <c r="A99" s="21">
        <v>96</v>
      </c>
      <c r="B99" s="22" t="s">
        <v>118</v>
      </c>
      <c r="C99" s="20" t="s">
        <v>42</v>
      </c>
      <c r="D99" s="20">
        <v>1</v>
      </c>
      <c r="F99" s="23">
        <v>0.23</v>
      </c>
      <c r="G99" s="24"/>
      <c r="H99" s="25">
        <f t="shared" si="6"/>
        <v>0</v>
      </c>
      <c r="I99" s="26">
        <f t="shared" si="7"/>
        <v>0</v>
      </c>
      <c r="J99" s="25">
        <f t="shared" si="8"/>
        <v>0</v>
      </c>
      <c r="K99" s="27"/>
      <c r="L99" s="28"/>
      <c r="M99" s="28"/>
      <c r="N99" s="28"/>
      <c r="P99" s="29"/>
      <c r="Q99" s="21"/>
      <c r="R99" s="21"/>
      <c r="S99" s="21"/>
      <c r="T99" s="21"/>
      <c r="U99" s="35">
        <v>1</v>
      </c>
    </row>
    <row r="100" spans="1:21" x14ac:dyDescent="0.25">
      <c r="A100" s="21">
        <v>97</v>
      </c>
      <c r="B100" s="22" t="s">
        <v>119</v>
      </c>
      <c r="C100" s="20" t="s">
        <v>22</v>
      </c>
      <c r="D100" s="20">
        <v>2</v>
      </c>
      <c r="F100" s="23">
        <v>0.23</v>
      </c>
      <c r="G100" s="24"/>
      <c r="H100" s="25">
        <f t="shared" ref="H100:H131" si="9">ROUND(G100*(1+F100),2)</f>
        <v>0</v>
      </c>
      <c r="I100" s="26">
        <f t="shared" ref="I100:I131" si="10">ROUND(D100*G100,2)</f>
        <v>0</v>
      </c>
      <c r="J100" s="25">
        <f t="shared" ref="J100:J131" si="11">ROUND(I100*(1+F100),2)</f>
        <v>0</v>
      </c>
      <c r="K100" s="27"/>
      <c r="L100" s="28"/>
      <c r="M100" s="28"/>
      <c r="N100" s="28"/>
      <c r="P100" s="29"/>
      <c r="Q100" s="21"/>
      <c r="R100" s="21"/>
      <c r="S100" s="21"/>
      <c r="T100" s="21"/>
      <c r="U100" s="35">
        <v>2</v>
      </c>
    </row>
    <row r="101" spans="1:21" ht="105" x14ac:dyDescent="0.25">
      <c r="A101" s="21">
        <v>98</v>
      </c>
      <c r="B101" s="22" t="s">
        <v>120</v>
      </c>
      <c r="C101" s="20" t="s">
        <v>22</v>
      </c>
      <c r="D101" s="20">
        <v>1</v>
      </c>
      <c r="F101" s="23">
        <v>0.23</v>
      </c>
      <c r="G101" s="24"/>
      <c r="H101" s="25">
        <f t="shared" si="9"/>
        <v>0</v>
      </c>
      <c r="I101" s="26">
        <f t="shared" si="10"/>
        <v>0</v>
      </c>
      <c r="J101" s="25">
        <f t="shared" si="11"/>
        <v>0</v>
      </c>
      <c r="K101" s="27"/>
      <c r="L101" s="28"/>
      <c r="M101" s="28"/>
      <c r="N101" s="28"/>
      <c r="P101" s="29"/>
      <c r="Q101" s="21"/>
      <c r="R101" s="21"/>
      <c r="S101" s="21"/>
      <c r="T101" s="21"/>
      <c r="U101" s="35">
        <v>1</v>
      </c>
    </row>
    <row r="102" spans="1:21" ht="120" x14ac:dyDescent="0.25">
      <c r="A102" s="21">
        <v>99</v>
      </c>
      <c r="B102" s="22" t="s">
        <v>121</v>
      </c>
      <c r="C102" s="20" t="s">
        <v>22</v>
      </c>
      <c r="D102" s="20">
        <v>1</v>
      </c>
      <c r="F102" s="23">
        <v>0.23</v>
      </c>
      <c r="G102" s="24"/>
      <c r="H102" s="25">
        <f t="shared" si="9"/>
        <v>0</v>
      </c>
      <c r="I102" s="26">
        <f t="shared" si="10"/>
        <v>0</v>
      </c>
      <c r="J102" s="25">
        <f t="shared" si="11"/>
        <v>0</v>
      </c>
      <c r="K102" s="27"/>
      <c r="L102" s="28"/>
      <c r="M102" s="28"/>
      <c r="N102" s="28"/>
      <c r="P102" s="29"/>
      <c r="Q102" s="21"/>
      <c r="R102" s="21"/>
      <c r="S102" s="21"/>
      <c r="T102" s="21"/>
      <c r="U102" s="35">
        <v>1</v>
      </c>
    </row>
    <row r="103" spans="1:21" ht="60" x14ac:dyDescent="0.25">
      <c r="A103" s="21">
        <v>100</v>
      </c>
      <c r="B103" s="22" t="s">
        <v>122</v>
      </c>
      <c r="C103" s="20" t="s">
        <v>22</v>
      </c>
      <c r="D103" s="20">
        <v>1</v>
      </c>
      <c r="F103" s="23">
        <v>0.23</v>
      </c>
      <c r="G103" s="24"/>
      <c r="H103" s="25">
        <f t="shared" si="9"/>
        <v>0</v>
      </c>
      <c r="I103" s="26">
        <f t="shared" si="10"/>
        <v>0</v>
      </c>
      <c r="J103" s="25">
        <f t="shared" si="11"/>
        <v>0</v>
      </c>
      <c r="K103" s="27"/>
      <c r="L103" s="28"/>
      <c r="M103" s="28"/>
      <c r="N103" s="28"/>
      <c r="P103" s="29"/>
      <c r="Q103" s="21"/>
      <c r="R103" s="21"/>
      <c r="S103" s="21"/>
      <c r="T103" s="21"/>
      <c r="U103" s="35">
        <v>1</v>
      </c>
    </row>
    <row r="104" spans="1:21" ht="90" x14ac:dyDescent="0.25">
      <c r="A104" s="21">
        <v>101</v>
      </c>
      <c r="B104" s="22" t="s">
        <v>123</v>
      </c>
      <c r="C104" s="20" t="s">
        <v>124</v>
      </c>
      <c r="D104" s="20">
        <v>1</v>
      </c>
      <c r="F104" s="23">
        <v>0.23</v>
      </c>
      <c r="G104" s="24"/>
      <c r="H104" s="25">
        <f t="shared" si="9"/>
        <v>0</v>
      </c>
      <c r="I104" s="26">
        <f t="shared" si="10"/>
        <v>0</v>
      </c>
      <c r="J104" s="25">
        <f t="shared" si="11"/>
        <v>0</v>
      </c>
      <c r="K104" s="27"/>
      <c r="L104" s="28"/>
      <c r="M104" s="28"/>
      <c r="N104" s="28"/>
      <c r="P104" s="29"/>
      <c r="Q104" s="21"/>
      <c r="R104" s="21"/>
      <c r="S104" s="21"/>
      <c r="T104" s="21"/>
      <c r="U104" s="35">
        <v>1</v>
      </c>
    </row>
    <row r="105" spans="1:21" ht="210" x14ac:dyDescent="0.25">
      <c r="A105" s="21">
        <v>102</v>
      </c>
      <c r="B105" s="22" t="s">
        <v>125</v>
      </c>
      <c r="C105" s="20" t="s">
        <v>42</v>
      </c>
      <c r="D105" s="20">
        <v>1</v>
      </c>
      <c r="F105" s="23">
        <v>0.23</v>
      </c>
      <c r="G105" s="24"/>
      <c r="H105" s="25">
        <f t="shared" si="9"/>
        <v>0</v>
      </c>
      <c r="I105" s="26">
        <f t="shared" si="10"/>
        <v>0</v>
      </c>
      <c r="J105" s="25">
        <f t="shared" si="11"/>
        <v>0</v>
      </c>
      <c r="K105" s="27"/>
      <c r="L105" s="28"/>
      <c r="M105" s="28"/>
      <c r="N105" s="28"/>
      <c r="P105" s="29"/>
      <c r="Q105" s="21"/>
      <c r="R105" s="21"/>
      <c r="S105" s="21"/>
      <c r="T105" s="21"/>
      <c r="U105" s="35">
        <v>1</v>
      </c>
    </row>
    <row r="106" spans="1:21" ht="90" x14ac:dyDescent="0.25">
      <c r="A106" s="21">
        <v>103</v>
      </c>
      <c r="B106" s="22" t="s">
        <v>126</v>
      </c>
      <c r="C106" s="20" t="s">
        <v>22</v>
      </c>
      <c r="D106" s="20">
        <v>5</v>
      </c>
      <c r="F106" s="23">
        <v>0.23</v>
      </c>
      <c r="G106" s="24"/>
      <c r="H106" s="25">
        <f t="shared" si="9"/>
        <v>0</v>
      </c>
      <c r="I106" s="26">
        <f t="shared" si="10"/>
        <v>0</v>
      </c>
      <c r="J106" s="25">
        <f t="shared" si="11"/>
        <v>0</v>
      </c>
      <c r="K106" s="27"/>
      <c r="L106" s="28"/>
      <c r="M106" s="28"/>
      <c r="N106" s="28"/>
      <c r="P106" s="29"/>
      <c r="Q106" s="21"/>
      <c r="R106" s="21"/>
      <c r="S106" s="21"/>
      <c r="T106" s="21"/>
      <c r="U106" s="35">
        <v>5</v>
      </c>
    </row>
    <row r="107" spans="1:21" ht="105" x14ac:dyDescent="0.25">
      <c r="A107" s="21">
        <v>104</v>
      </c>
      <c r="B107" s="22" t="s">
        <v>127</v>
      </c>
      <c r="C107" s="20" t="s">
        <v>22</v>
      </c>
      <c r="D107" s="20">
        <v>2</v>
      </c>
      <c r="F107" s="23">
        <v>0.23</v>
      </c>
      <c r="G107" s="24"/>
      <c r="H107" s="25">
        <f t="shared" si="9"/>
        <v>0</v>
      </c>
      <c r="I107" s="26">
        <f t="shared" si="10"/>
        <v>0</v>
      </c>
      <c r="J107" s="25">
        <f t="shared" si="11"/>
        <v>0</v>
      </c>
      <c r="K107" s="27"/>
      <c r="L107" s="28"/>
      <c r="M107" s="28"/>
      <c r="N107" s="28"/>
      <c r="P107" s="29"/>
      <c r="Q107" s="21"/>
      <c r="R107" s="37">
        <v>1</v>
      </c>
      <c r="S107" s="21"/>
      <c r="T107" s="21"/>
      <c r="U107" s="35">
        <v>1</v>
      </c>
    </row>
    <row r="108" spans="1:21" ht="105" x14ac:dyDescent="0.25">
      <c r="A108" s="21">
        <v>105</v>
      </c>
      <c r="B108" s="22" t="s">
        <v>128</v>
      </c>
      <c r="C108" s="20" t="s">
        <v>42</v>
      </c>
      <c r="D108" s="20">
        <v>2</v>
      </c>
      <c r="F108" s="23">
        <v>0.23</v>
      </c>
      <c r="G108" s="24"/>
      <c r="H108" s="25">
        <f t="shared" si="9"/>
        <v>0</v>
      </c>
      <c r="I108" s="26">
        <f t="shared" si="10"/>
        <v>0</v>
      </c>
      <c r="J108" s="25">
        <f t="shared" si="11"/>
        <v>0</v>
      </c>
      <c r="K108" s="27"/>
      <c r="L108" s="28"/>
      <c r="M108" s="28"/>
      <c r="N108" s="28"/>
      <c r="P108" s="29"/>
      <c r="Q108" s="21"/>
      <c r="R108" s="37">
        <v>1</v>
      </c>
      <c r="S108" s="21"/>
      <c r="T108" s="21"/>
      <c r="U108" s="35">
        <v>1</v>
      </c>
    </row>
    <row r="109" spans="1:21" ht="165" x14ac:dyDescent="0.25">
      <c r="A109" s="21">
        <v>106</v>
      </c>
      <c r="B109" s="22" t="s">
        <v>129</v>
      </c>
      <c r="C109" s="20" t="s">
        <v>42</v>
      </c>
      <c r="D109" s="20">
        <v>2</v>
      </c>
      <c r="F109" s="23">
        <v>0.23</v>
      </c>
      <c r="G109" s="24"/>
      <c r="H109" s="25">
        <f t="shared" si="9"/>
        <v>0</v>
      </c>
      <c r="I109" s="26">
        <f t="shared" si="10"/>
        <v>0</v>
      </c>
      <c r="J109" s="25">
        <f t="shared" si="11"/>
        <v>0</v>
      </c>
      <c r="K109" s="27"/>
      <c r="L109" s="28"/>
      <c r="M109" s="28"/>
      <c r="N109" s="28"/>
      <c r="P109" s="29"/>
      <c r="Q109" s="21"/>
      <c r="R109" s="37">
        <v>1</v>
      </c>
      <c r="S109" s="21"/>
      <c r="T109" s="21"/>
      <c r="U109" s="35">
        <v>1</v>
      </c>
    </row>
    <row r="110" spans="1:21" ht="165" x14ac:dyDescent="0.25">
      <c r="A110" s="21">
        <v>107</v>
      </c>
      <c r="B110" s="22" t="s">
        <v>130</v>
      </c>
      <c r="C110" s="20" t="s">
        <v>42</v>
      </c>
      <c r="D110" s="20">
        <v>2</v>
      </c>
      <c r="F110" s="23">
        <v>0.23</v>
      </c>
      <c r="G110" s="24"/>
      <c r="H110" s="25">
        <f t="shared" si="9"/>
        <v>0</v>
      </c>
      <c r="I110" s="26">
        <f t="shared" si="10"/>
        <v>0</v>
      </c>
      <c r="J110" s="25">
        <f t="shared" si="11"/>
        <v>0</v>
      </c>
      <c r="K110" s="27"/>
      <c r="L110" s="28"/>
      <c r="M110" s="28"/>
      <c r="N110" s="28"/>
      <c r="P110" s="29"/>
      <c r="Q110" s="21"/>
      <c r="R110" s="37">
        <v>1</v>
      </c>
      <c r="S110" s="21"/>
      <c r="T110" s="21"/>
      <c r="U110" s="35">
        <v>1</v>
      </c>
    </row>
    <row r="111" spans="1:21" ht="120" x14ac:dyDescent="0.25">
      <c r="A111" s="21">
        <v>108</v>
      </c>
      <c r="B111" s="22" t="s">
        <v>131</v>
      </c>
      <c r="C111" s="20" t="s">
        <v>22</v>
      </c>
      <c r="D111" s="20">
        <v>2</v>
      </c>
      <c r="F111" s="23">
        <v>0.23</v>
      </c>
      <c r="G111" s="24"/>
      <c r="H111" s="25">
        <f t="shared" si="9"/>
        <v>0</v>
      </c>
      <c r="I111" s="26">
        <f t="shared" si="10"/>
        <v>0</v>
      </c>
      <c r="J111" s="25">
        <f t="shared" si="11"/>
        <v>0</v>
      </c>
      <c r="K111" s="27"/>
      <c r="L111" s="28"/>
      <c r="M111" s="28"/>
      <c r="N111" s="28"/>
      <c r="P111" s="29"/>
      <c r="Q111" s="21"/>
      <c r="R111" s="37">
        <v>1</v>
      </c>
      <c r="S111" s="21"/>
      <c r="T111" s="21"/>
      <c r="U111" s="35">
        <v>1</v>
      </c>
    </row>
    <row r="112" spans="1:21" ht="120" x14ac:dyDescent="0.25">
      <c r="A112" s="21">
        <v>109</v>
      </c>
      <c r="B112" s="22" t="s">
        <v>132</v>
      </c>
      <c r="C112" s="20" t="s">
        <v>22</v>
      </c>
      <c r="D112" s="20">
        <v>2</v>
      </c>
      <c r="F112" s="23">
        <v>0.23</v>
      </c>
      <c r="G112" s="24"/>
      <c r="H112" s="25">
        <f t="shared" si="9"/>
        <v>0</v>
      </c>
      <c r="I112" s="26">
        <f t="shared" si="10"/>
        <v>0</v>
      </c>
      <c r="J112" s="25">
        <f t="shared" si="11"/>
        <v>0</v>
      </c>
      <c r="K112" s="27"/>
      <c r="L112" s="28"/>
      <c r="M112" s="28"/>
      <c r="N112" s="28"/>
      <c r="P112" s="29"/>
      <c r="Q112" s="21"/>
      <c r="R112" s="37">
        <v>1</v>
      </c>
      <c r="S112" s="21"/>
      <c r="T112" s="21"/>
      <c r="U112" s="35">
        <v>1</v>
      </c>
    </row>
    <row r="113" spans="1:21" ht="90" x14ac:dyDescent="0.25">
      <c r="A113" s="21">
        <v>110</v>
      </c>
      <c r="B113" s="22" t="s">
        <v>133</v>
      </c>
      <c r="C113" s="20" t="s">
        <v>22</v>
      </c>
      <c r="D113" s="20">
        <v>2</v>
      </c>
      <c r="F113" s="23">
        <v>0.23</v>
      </c>
      <c r="G113" s="24"/>
      <c r="H113" s="25">
        <f t="shared" si="9"/>
        <v>0</v>
      </c>
      <c r="I113" s="26">
        <f t="shared" si="10"/>
        <v>0</v>
      </c>
      <c r="J113" s="25">
        <f t="shared" si="11"/>
        <v>0</v>
      </c>
      <c r="K113" s="27"/>
      <c r="L113" s="28"/>
      <c r="M113" s="28"/>
      <c r="N113" s="28"/>
      <c r="P113" s="29"/>
      <c r="Q113" s="21"/>
      <c r="R113" s="37">
        <v>1</v>
      </c>
      <c r="S113" s="21"/>
      <c r="T113" s="21"/>
      <c r="U113" s="35">
        <v>1</v>
      </c>
    </row>
    <row r="114" spans="1:21" ht="105" x14ac:dyDescent="0.25">
      <c r="A114" s="21">
        <v>111</v>
      </c>
      <c r="B114" s="22" t="s">
        <v>134</v>
      </c>
      <c r="C114" s="20" t="s">
        <v>22</v>
      </c>
      <c r="D114" s="34">
        <v>2</v>
      </c>
      <c r="F114" s="23">
        <v>0.23</v>
      </c>
      <c r="G114" s="24"/>
      <c r="H114" s="25">
        <f t="shared" si="9"/>
        <v>0</v>
      </c>
      <c r="I114" s="26">
        <f t="shared" si="10"/>
        <v>0</v>
      </c>
      <c r="J114" s="25">
        <f t="shared" si="11"/>
        <v>0</v>
      </c>
      <c r="K114" s="27"/>
      <c r="L114" s="28"/>
      <c r="M114" s="28"/>
      <c r="N114" s="28"/>
      <c r="P114" s="29"/>
      <c r="Q114" s="21"/>
      <c r="R114" s="37">
        <v>1</v>
      </c>
      <c r="S114" s="21"/>
      <c r="T114" s="21"/>
      <c r="U114" s="35">
        <v>1</v>
      </c>
    </row>
    <row r="115" spans="1:21" ht="75" x14ac:dyDescent="0.25">
      <c r="A115" s="21">
        <v>112</v>
      </c>
      <c r="B115" s="22" t="s">
        <v>135</v>
      </c>
      <c r="C115" s="20" t="s">
        <v>22</v>
      </c>
      <c r="D115" s="34">
        <v>2</v>
      </c>
      <c r="F115" s="23">
        <v>0.23</v>
      </c>
      <c r="G115" s="24"/>
      <c r="H115" s="25">
        <f t="shared" si="9"/>
        <v>0</v>
      </c>
      <c r="I115" s="26">
        <f t="shared" si="10"/>
        <v>0</v>
      </c>
      <c r="J115" s="25">
        <f t="shared" si="11"/>
        <v>0</v>
      </c>
      <c r="K115" s="27"/>
      <c r="L115" s="28"/>
      <c r="M115" s="28"/>
      <c r="N115" s="28"/>
      <c r="P115" s="29"/>
      <c r="Q115" s="21"/>
      <c r="R115" s="37">
        <v>1</v>
      </c>
      <c r="S115" s="21"/>
      <c r="T115" s="21"/>
      <c r="U115" s="35">
        <v>1</v>
      </c>
    </row>
    <row r="116" spans="1:21" ht="210" x14ac:dyDescent="0.25">
      <c r="A116" s="21">
        <v>113</v>
      </c>
      <c r="B116" s="22" t="s">
        <v>136</v>
      </c>
      <c r="C116" s="20" t="s">
        <v>22</v>
      </c>
      <c r="D116" s="34">
        <v>2</v>
      </c>
      <c r="F116" s="23">
        <v>0.23</v>
      </c>
      <c r="G116" s="24"/>
      <c r="H116" s="25">
        <f t="shared" si="9"/>
        <v>0</v>
      </c>
      <c r="I116" s="26">
        <f t="shared" si="10"/>
        <v>0</v>
      </c>
      <c r="J116" s="25">
        <f t="shared" si="11"/>
        <v>0</v>
      </c>
      <c r="K116" s="27"/>
      <c r="L116" s="28"/>
      <c r="M116" s="28"/>
      <c r="N116" s="28"/>
      <c r="P116" s="29"/>
      <c r="Q116" s="21"/>
      <c r="R116" s="37">
        <v>1</v>
      </c>
      <c r="S116" s="21"/>
      <c r="T116" s="21"/>
      <c r="U116" s="35">
        <v>1</v>
      </c>
    </row>
    <row r="117" spans="1:21" ht="120" x14ac:dyDescent="0.25">
      <c r="A117" s="21">
        <v>114</v>
      </c>
      <c r="B117" s="22" t="s">
        <v>137</v>
      </c>
      <c r="C117" s="20" t="s">
        <v>22</v>
      </c>
      <c r="D117" s="34">
        <v>1</v>
      </c>
      <c r="F117" s="23">
        <v>0.23</v>
      </c>
      <c r="G117" s="24"/>
      <c r="H117" s="25">
        <f t="shared" si="9"/>
        <v>0</v>
      </c>
      <c r="I117" s="26">
        <f t="shared" si="10"/>
        <v>0</v>
      </c>
      <c r="J117" s="25">
        <f t="shared" si="11"/>
        <v>0</v>
      </c>
      <c r="K117" s="27"/>
      <c r="L117" s="28"/>
      <c r="M117" s="28"/>
      <c r="N117" s="28"/>
      <c r="P117" s="29"/>
      <c r="Q117" s="21"/>
      <c r="R117" s="21"/>
      <c r="S117" s="21"/>
      <c r="T117" s="21"/>
      <c r="U117" s="35">
        <v>1</v>
      </c>
    </row>
    <row r="118" spans="1:21" ht="60" x14ac:dyDescent="0.25">
      <c r="A118" s="21">
        <v>115</v>
      </c>
      <c r="B118" s="22" t="s">
        <v>138</v>
      </c>
      <c r="C118" s="20" t="s">
        <v>42</v>
      </c>
      <c r="D118" s="34">
        <v>1</v>
      </c>
      <c r="F118" s="23">
        <v>0.23</v>
      </c>
      <c r="G118" s="24"/>
      <c r="H118" s="25">
        <f t="shared" si="9"/>
        <v>0</v>
      </c>
      <c r="I118" s="26">
        <f t="shared" si="10"/>
        <v>0</v>
      </c>
      <c r="J118" s="25">
        <f t="shared" si="11"/>
        <v>0</v>
      </c>
      <c r="K118" s="27"/>
      <c r="L118" s="28"/>
      <c r="M118" s="28"/>
      <c r="N118" s="28"/>
      <c r="P118" s="29"/>
      <c r="Q118" s="21"/>
      <c r="R118" s="21"/>
      <c r="S118" s="21"/>
      <c r="T118" s="21"/>
      <c r="U118" s="35">
        <v>1</v>
      </c>
    </row>
    <row r="119" spans="1:21" ht="135" x14ac:dyDescent="0.25">
      <c r="A119" s="21">
        <v>116</v>
      </c>
      <c r="B119" s="33" t="s">
        <v>139</v>
      </c>
      <c r="C119" s="20" t="s">
        <v>22</v>
      </c>
      <c r="D119" s="34">
        <v>1</v>
      </c>
      <c r="F119" s="23">
        <v>0.23</v>
      </c>
      <c r="G119" s="24"/>
      <c r="H119" s="25">
        <f t="shared" si="9"/>
        <v>0</v>
      </c>
      <c r="I119" s="26">
        <f t="shared" si="10"/>
        <v>0</v>
      </c>
      <c r="J119" s="25">
        <f t="shared" si="11"/>
        <v>0</v>
      </c>
      <c r="K119" s="27"/>
      <c r="L119" s="28"/>
      <c r="M119" s="28"/>
      <c r="N119" s="28"/>
      <c r="P119" s="29"/>
      <c r="Q119" s="21"/>
      <c r="R119" s="21"/>
      <c r="S119" s="21"/>
      <c r="T119" s="21"/>
      <c r="U119" s="35">
        <v>1</v>
      </c>
    </row>
    <row r="120" spans="1:21" ht="75" x14ac:dyDescent="0.25">
      <c r="A120" s="21">
        <v>117</v>
      </c>
      <c r="B120" s="22" t="s">
        <v>140</v>
      </c>
      <c r="C120" s="20" t="s">
        <v>22</v>
      </c>
      <c r="D120" s="34">
        <v>1</v>
      </c>
      <c r="F120" s="23">
        <v>0.23</v>
      </c>
      <c r="G120" s="24"/>
      <c r="H120" s="25">
        <f t="shared" si="9"/>
        <v>0</v>
      </c>
      <c r="I120" s="26">
        <f t="shared" si="10"/>
        <v>0</v>
      </c>
      <c r="J120" s="25">
        <f t="shared" si="11"/>
        <v>0</v>
      </c>
      <c r="K120" s="27"/>
      <c r="L120" s="28"/>
      <c r="M120" s="28"/>
      <c r="N120" s="28"/>
      <c r="P120" s="29"/>
      <c r="Q120" s="21"/>
      <c r="R120" s="21"/>
      <c r="S120" s="21"/>
      <c r="T120" s="21"/>
      <c r="U120" s="35">
        <v>1</v>
      </c>
    </row>
    <row r="121" spans="1:21" ht="60" x14ac:dyDescent="0.25">
      <c r="A121" s="21">
        <v>118</v>
      </c>
      <c r="B121" s="22" t="s">
        <v>141</v>
      </c>
      <c r="C121" s="20" t="s">
        <v>22</v>
      </c>
      <c r="D121" s="34">
        <v>1</v>
      </c>
      <c r="F121" s="23">
        <v>0.23</v>
      </c>
      <c r="G121" s="24"/>
      <c r="H121" s="25">
        <f t="shared" si="9"/>
        <v>0</v>
      </c>
      <c r="I121" s="26">
        <f t="shared" si="10"/>
        <v>0</v>
      </c>
      <c r="J121" s="25">
        <f t="shared" si="11"/>
        <v>0</v>
      </c>
      <c r="K121" s="27"/>
      <c r="L121" s="28"/>
      <c r="M121" s="28"/>
      <c r="N121" s="28"/>
      <c r="P121" s="29"/>
      <c r="Q121" s="21"/>
      <c r="R121" s="21"/>
      <c r="S121" s="21"/>
      <c r="T121" s="21"/>
      <c r="U121" s="35">
        <v>1</v>
      </c>
    </row>
    <row r="122" spans="1:21" ht="150" x14ac:dyDescent="0.25">
      <c r="A122" s="21">
        <v>119</v>
      </c>
      <c r="B122" s="22" t="s">
        <v>142</v>
      </c>
      <c r="C122" s="20" t="s">
        <v>22</v>
      </c>
      <c r="D122" s="34">
        <f>2+1</f>
        <v>3</v>
      </c>
      <c r="F122" s="23">
        <v>0.23</v>
      </c>
      <c r="G122" s="24"/>
      <c r="H122" s="25">
        <f t="shared" si="9"/>
        <v>0</v>
      </c>
      <c r="I122" s="26">
        <f t="shared" si="10"/>
        <v>0</v>
      </c>
      <c r="J122" s="25">
        <f t="shared" si="11"/>
        <v>0</v>
      </c>
      <c r="K122" s="27"/>
      <c r="L122" s="28"/>
      <c r="M122" s="28"/>
      <c r="N122" s="28"/>
      <c r="P122" s="29"/>
      <c r="Q122" s="21"/>
      <c r="R122" s="21"/>
      <c r="S122" s="21"/>
      <c r="T122" s="21"/>
      <c r="U122" s="35">
        <f>1+2</f>
        <v>3</v>
      </c>
    </row>
    <row r="123" spans="1:21" ht="240" x14ac:dyDescent="0.25">
      <c r="A123" s="21">
        <v>120</v>
      </c>
      <c r="B123" s="22" t="s">
        <v>143</v>
      </c>
      <c r="C123" s="20" t="s">
        <v>42</v>
      </c>
      <c r="D123" s="20">
        <v>1</v>
      </c>
      <c r="F123" s="23">
        <v>0.23</v>
      </c>
      <c r="G123" s="24"/>
      <c r="H123" s="25">
        <f t="shared" si="9"/>
        <v>0</v>
      </c>
      <c r="I123" s="26">
        <f t="shared" si="10"/>
        <v>0</v>
      </c>
      <c r="J123" s="25">
        <f t="shared" si="11"/>
        <v>0</v>
      </c>
      <c r="K123" s="27"/>
      <c r="L123" s="28"/>
      <c r="M123" s="28"/>
      <c r="N123" s="28"/>
      <c r="P123" s="29"/>
      <c r="Q123" s="21"/>
      <c r="R123" s="21"/>
      <c r="S123" s="21"/>
      <c r="T123" s="21"/>
      <c r="U123" s="35">
        <v>1</v>
      </c>
    </row>
    <row r="124" spans="1:21" ht="45" x14ac:dyDescent="0.25">
      <c r="A124" s="21">
        <v>121</v>
      </c>
      <c r="B124" s="22" t="s">
        <v>144</v>
      </c>
      <c r="C124" s="20" t="s">
        <v>42</v>
      </c>
      <c r="D124" s="20">
        <v>1</v>
      </c>
      <c r="F124" s="23">
        <v>0.23</v>
      </c>
      <c r="G124" s="24"/>
      <c r="H124" s="25">
        <f t="shared" si="9"/>
        <v>0</v>
      </c>
      <c r="I124" s="26">
        <f t="shared" si="10"/>
        <v>0</v>
      </c>
      <c r="J124" s="25">
        <f t="shared" si="11"/>
        <v>0</v>
      </c>
      <c r="K124" s="27"/>
      <c r="L124" s="28"/>
      <c r="M124" s="28"/>
      <c r="N124" s="28"/>
      <c r="P124" s="29"/>
      <c r="Q124" s="21"/>
      <c r="R124" s="21"/>
      <c r="S124" s="21"/>
      <c r="T124" s="21"/>
      <c r="U124" s="35">
        <v>1</v>
      </c>
    </row>
    <row r="125" spans="1:21" ht="75" x14ac:dyDescent="0.25">
      <c r="A125" s="21">
        <v>122</v>
      </c>
      <c r="B125" s="22" t="s">
        <v>145</v>
      </c>
      <c r="C125" s="20" t="s">
        <v>42</v>
      </c>
      <c r="D125" s="20">
        <v>1</v>
      </c>
      <c r="F125" s="23">
        <v>0.23</v>
      </c>
      <c r="G125" s="24"/>
      <c r="H125" s="25">
        <f t="shared" si="9"/>
        <v>0</v>
      </c>
      <c r="I125" s="26">
        <f t="shared" si="10"/>
        <v>0</v>
      </c>
      <c r="J125" s="25">
        <f t="shared" si="11"/>
        <v>0</v>
      </c>
      <c r="K125" s="27"/>
      <c r="L125" s="28"/>
      <c r="M125" s="28"/>
      <c r="N125" s="28"/>
      <c r="P125" s="29"/>
      <c r="Q125" s="21"/>
      <c r="R125" s="21"/>
      <c r="S125" s="21"/>
      <c r="T125" s="21"/>
      <c r="U125" s="35">
        <v>1</v>
      </c>
    </row>
    <row r="126" spans="1:21" ht="75" x14ac:dyDescent="0.25">
      <c r="A126" s="21">
        <v>123</v>
      </c>
      <c r="B126" s="22" t="s">
        <v>146</v>
      </c>
      <c r="C126" s="20" t="s">
        <v>42</v>
      </c>
      <c r="D126" s="34">
        <v>2</v>
      </c>
      <c r="F126" s="23">
        <v>0.23</v>
      </c>
      <c r="G126" s="24"/>
      <c r="H126" s="25">
        <f t="shared" si="9"/>
        <v>0</v>
      </c>
      <c r="I126" s="26">
        <f t="shared" si="10"/>
        <v>0</v>
      </c>
      <c r="J126" s="25">
        <f t="shared" si="11"/>
        <v>0</v>
      </c>
      <c r="K126" s="27"/>
      <c r="L126" s="28"/>
      <c r="M126" s="28"/>
      <c r="N126" s="28"/>
      <c r="P126" s="29"/>
      <c r="Q126" s="21"/>
      <c r="R126" s="37">
        <v>1</v>
      </c>
      <c r="S126" s="21"/>
      <c r="T126" s="21"/>
      <c r="U126" s="35">
        <v>1</v>
      </c>
    </row>
    <row r="127" spans="1:21" ht="45" x14ac:dyDescent="0.25">
      <c r="A127" s="21">
        <v>124</v>
      </c>
      <c r="B127" s="22" t="s">
        <v>147</v>
      </c>
      <c r="C127" s="20" t="s">
        <v>42</v>
      </c>
      <c r="D127" s="34">
        <v>1</v>
      </c>
      <c r="F127" s="23">
        <v>0.23</v>
      </c>
      <c r="G127" s="24"/>
      <c r="H127" s="25">
        <f t="shared" si="9"/>
        <v>0</v>
      </c>
      <c r="I127" s="26">
        <f t="shared" si="10"/>
        <v>0</v>
      </c>
      <c r="J127" s="25">
        <f t="shared" si="11"/>
        <v>0</v>
      </c>
      <c r="K127" s="27"/>
      <c r="L127" s="28"/>
      <c r="M127" s="28"/>
      <c r="N127" s="28"/>
      <c r="P127" s="29"/>
      <c r="Q127" s="21"/>
      <c r="R127" s="21"/>
      <c r="S127" s="21"/>
      <c r="T127" s="21"/>
      <c r="U127" s="35">
        <v>1</v>
      </c>
    </row>
    <row r="128" spans="1:21" ht="60" x14ac:dyDescent="0.25">
      <c r="A128" s="21">
        <v>125</v>
      </c>
      <c r="B128" s="22" t="s">
        <v>148</v>
      </c>
      <c r="C128" s="20" t="s">
        <v>22</v>
      </c>
      <c r="D128" s="34">
        <v>1</v>
      </c>
      <c r="F128" s="23">
        <v>0.23</v>
      </c>
      <c r="G128" s="24"/>
      <c r="H128" s="25">
        <f t="shared" si="9"/>
        <v>0</v>
      </c>
      <c r="I128" s="26">
        <f t="shared" si="10"/>
        <v>0</v>
      </c>
      <c r="J128" s="25">
        <f t="shared" si="11"/>
        <v>0</v>
      </c>
      <c r="K128" s="27"/>
      <c r="L128" s="28"/>
      <c r="M128" s="28"/>
      <c r="N128" s="28"/>
      <c r="P128" s="29"/>
      <c r="Q128" s="21"/>
      <c r="R128" s="21"/>
      <c r="S128" s="21"/>
      <c r="T128" s="21"/>
      <c r="U128" s="35">
        <v>1</v>
      </c>
    </row>
    <row r="129" spans="1:21" ht="135" x14ac:dyDescent="0.25">
      <c r="A129" s="21">
        <v>126</v>
      </c>
      <c r="B129" s="22" t="s">
        <v>149</v>
      </c>
      <c r="C129" s="20" t="s">
        <v>22</v>
      </c>
      <c r="D129" s="34">
        <f>1+1</f>
        <v>2</v>
      </c>
      <c r="F129" s="23">
        <v>0.23</v>
      </c>
      <c r="G129" s="24"/>
      <c r="H129" s="25">
        <f t="shared" si="9"/>
        <v>0</v>
      </c>
      <c r="I129" s="26">
        <f t="shared" si="10"/>
        <v>0</v>
      </c>
      <c r="J129" s="25">
        <f t="shared" si="11"/>
        <v>0</v>
      </c>
      <c r="K129" s="27"/>
      <c r="L129" s="28"/>
      <c r="M129" s="28"/>
      <c r="N129" s="28"/>
      <c r="P129" s="29"/>
      <c r="Q129" s="21"/>
      <c r="R129" s="21"/>
      <c r="S129" s="21"/>
      <c r="T129" s="21"/>
      <c r="U129" s="35">
        <f>1+1</f>
        <v>2</v>
      </c>
    </row>
    <row r="130" spans="1:21" ht="120" x14ac:dyDescent="0.25">
      <c r="A130" s="21">
        <v>127</v>
      </c>
      <c r="B130" s="22" t="s">
        <v>150</v>
      </c>
      <c r="C130" s="20" t="s">
        <v>22</v>
      </c>
      <c r="D130" s="34">
        <v>5</v>
      </c>
      <c r="F130" s="23">
        <v>0.23</v>
      </c>
      <c r="G130" s="24"/>
      <c r="H130" s="25">
        <f t="shared" si="9"/>
        <v>0</v>
      </c>
      <c r="I130" s="26">
        <f t="shared" si="10"/>
        <v>0</v>
      </c>
      <c r="J130" s="25">
        <f t="shared" si="11"/>
        <v>0</v>
      </c>
      <c r="K130" s="27"/>
      <c r="L130" s="28"/>
      <c r="M130" s="28"/>
      <c r="N130" s="28"/>
      <c r="P130" s="29"/>
      <c r="Q130" s="21"/>
      <c r="R130" s="21"/>
      <c r="S130" s="21"/>
      <c r="T130" s="21"/>
      <c r="U130" s="35">
        <v>5</v>
      </c>
    </row>
    <row r="131" spans="1:21" ht="75" x14ac:dyDescent="0.25">
      <c r="A131" s="21">
        <v>128</v>
      </c>
      <c r="B131" s="22" t="s">
        <v>151</v>
      </c>
      <c r="C131" s="20" t="s">
        <v>22</v>
      </c>
      <c r="D131" s="34">
        <v>2</v>
      </c>
      <c r="F131" s="23">
        <v>0.23</v>
      </c>
      <c r="G131" s="24"/>
      <c r="H131" s="25">
        <f t="shared" si="9"/>
        <v>0</v>
      </c>
      <c r="I131" s="26">
        <f t="shared" si="10"/>
        <v>0</v>
      </c>
      <c r="J131" s="25">
        <f t="shared" si="11"/>
        <v>0</v>
      </c>
      <c r="K131" s="27"/>
      <c r="L131" s="28"/>
      <c r="M131" s="28"/>
      <c r="N131" s="28"/>
      <c r="P131" s="29"/>
      <c r="Q131" s="21"/>
      <c r="R131" s="21"/>
      <c r="S131" s="21"/>
      <c r="T131" s="21"/>
      <c r="U131" s="35">
        <v>2</v>
      </c>
    </row>
    <row r="132" spans="1:21" ht="75" x14ac:dyDescent="0.25">
      <c r="A132" s="21">
        <v>129</v>
      </c>
      <c r="B132" s="22" t="s">
        <v>152</v>
      </c>
      <c r="C132" s="20" t="s">
        <v>22</v>
      </c>
      <c r="D132" s="34">
        <v>2</v>
      </c>
      <c r="F132" s="23">
        <v>0.23</v>
      </c>
      <c r="G132" s="24"/>
      <c r="H132" s="25">
        <f t="shared" ref="H132:H150" si="12">ROUND(G132*(1+F132),2)</f>
        <v>0</v>
      </c>
      <c r="I132" s="26">
        <f t="shared" ref="I132:I150" si="13">ROUND(D132*G132,2)</f>
        <v>0</v>
      </c>
      <c r="J132" s="25">
        <f t="shared" ref="J132:J150" si="14">ROUND(I132*(1+F132),2)</f>
        <v>0</v>
      </c>
      <c r="K132" s="27"/>
      <c r="L132" s="28"/>
      <c r="M132" s="28"/>
      <c r="N132" s="28"/>
      <c r="P132" s="29"/>
      <c r="Q132" s="21"/>
      <c r="R132" s="21"/>
      <c r="S132" s="21"/>
      <c r="T132" s="21"/>
      <c r="U132" s="35">
        <v>2</v>
      </c>
    </row>
    <row r="133" spans="1:21" ht="120" x14ac:dyDescent="0.25">
      <c r="A133" s="21">
        <v>130</v>
      </c>
      <c r="B133" s="22" t="s">
        <v>153</v>
      </c>
      <c r="C133" s="20" t="s">
        <v>22</v>
      </c>
      <c r="D133" s="34">
        <v>2</v>
      </c>
      <c r="F133" s="23">
        <v>0.23</v>
      </c>
      <c r="G133" s="24"/>
      <c r="H133" s="25">
        <f t="shared" si="12"/>
        <v>0</v>
      </c>
      <c r="I133" s="26">
        <f t="shared" si="13"/>
        <v>0</v>
      </c>
      <c r="J133" s="25">
        <f t="shared" si="14"/>
        <v>0</v>
      </c>
      <c r="K133" s="27"/>
      <c r="L133" s="28"/>
      <c r="M133" s="28"/>
      <c r="N133" s="28"/>
      <c r="P133" s="29"/>
      <c r="Q133" s="21"/>
      <c r="R133" s="21"/>
      <c r="S133" s="21"/>
      <c r="T133" s="21"/>
      <c r="U133" s="35">
        <v>2</v>
      </c>
    </row>
    <row r="134" spans="1:21" ht="120" x14ac:dyDescent="0.25">
      <c r="A134" s="21">
        <v>131</v>
      </c>
      <c r="B134" s="22" t="s">
        <v>154</v>
      </c>
      <c r="C134" s="20" t="s">
        <v>22</v>
      </c>
      <c r="D134" s="34">
        <v>2</v>
      </c>
      <c r="F134" s="23">
        <v>0.23</v>
      </c>
      <c r="G134" s="24"/>
      <c r="H134" s="25">
        <f t="shared" si="12"/>
        <v>0</v>
      </c>
      <c r="I134" s="26">
        <f t="shared" si="13"/>
        <v>0</v>
      </c>
      <c r="J134" s="25">
        <f t="shared" si="14"/>
        <v>0</v>
      </c>
      <c r="K134" s="27"/>
      <c r="L134" s="28"/>
      <c r="M134" s="28"/>
      <c r="N134" s="28"/>
      <c r="P134" s="29"/>
      <c r="Q134" s="21"/>
      <c r="R134" s="21"/>
      <c r="S134" s="21"/>
      <c r="T134" s="21"/>
      <c r="U134" s="35">
        <v>2</v>
      </c>
    </row>
    <row r="135" spans="1:21" ht="45" x14ac:dyDescent="0.25">
      <c r="A135" s="21">
        <v>132</v>
      </c>
      <c r="B135" s="22" t="s">
        <v>155</v>
      </c>
      <c r="C135" s="20" t="s">
        <v>22</v>
      </c>
      <c r="D135" s="34">
        <v>2</v>
      </c>
      <c r="F135" s="23">
        <v>0.23</v>
      </c>
      <c r="G135" s="24"/>
      <c r="H135" s="25">
        <f t="shared" si="12"/>
        <v>0</v>
      </c>
      <c r="I135" s="26">
        <f t="shared" si="13"/>
        <v>0</v>
      </c>
      <c r="J135" s="25">
        <f t="shared" si="14"/>
        <v>0</v>
      </c>
      <c r="K135" s="27"/>
      <c r="L135" s="28"/>
      <c r="M135" s="28"/>
      <c r="N135" s="28"/>
      <c r="P135" s="29"/>
      <c r="Q135" s="21"/>
      <c r="R135" s="21"/>
      <c r="S135" s="21"/>
      <c r="T135" s="21"/>
      <c r="U135" s="35">
        <v>2</v>
      </c>
    </row>
    <row r="136" spans="1:21" ht="75" x14ac:dyDescent="0.25">
      <c r="A136" s="21">
        <v>133</v>
      </c>
      <c r="B136" s="22" t="s">
        <v>156</v>
      </c>
      <c r="C136" s="20" t="s">
        <v>22</v>
      </c>
      <c r="D136" s="34">
        <v>2</v>
      </c>
      <c r="F136" s="23">
        <v>0.23</v>
      </c>
      <c r="G136" s="24"/>
      <c r="H136" s="25">
        <f t="shared" si="12"/>
        <v>0</v>
      </c>
      <c r="I136" s="26">
        <f t="shared" si="13"/>
        <v>0</v>
      </c>
      <c r="J136" s="25">
        <f t="shared" si="14"/>
        <v>0</v>
      </c>
      <c r="K136" s="27"/>
      <c r="L136" s="28"/>
      <c r="M136" s="28"/>
      <c r="N136" s="28"/>
      <c r="P136" s="29"/>
      <c r="Q136" s="21"/>
      <c r="R136" s="21"/>
      <c r="S136" s="21"/>
      <c r="T136" s="21"/>
      <c r="U136" s="35">
        <v>2</v>
      </c>
    </row>
    <row r="137" spans="1:21" ht="75" x14ac:dyDescent="0.25">
      <c r="A137" s="21">
        <v>134</v>
      </c>
      <c r="B137" s="22" t="s">
        <v>157</v>
      </c>
      <c r="C137" s="20" t="s">
        <v>22</v>
      </c>
      <c r="D137" s="34">
        <v>1</v>
      </c>
      <c r="F137" s="23">
        <v>0.23</v>
      </c>
      <c r="G137" s="24"/>
      <c r="H137" s="25">
        <f t="shared" si="12"/>
        <v>0</v>
      </c>
      <c r="I137" s="26">
        <f t="shared" si="13"/>
        <v>0</v>
      </c>
      <c r="J137" s="25">
        <f t="shared" si="14"/>
        <v>0</v>
      </c>
      <c r="K137" s="27"/>
      <c r="L137" s="28"/>
      <c r="M137" s="28"/>
      <c r="N137" s="28"/>
      <c r="P137" s="29"/>
      <c r="Q137" s="21"/>
      <c r="R137" s="21"/>
      <c r="S137" s="21"/>
      <c r="T137" s="21"/>
      <c r="U137" s="35">
        <v>1</v>
      </c>
    </row>
    <row r="138" spans="1:21" ht="105" x14ac:dyDescent="0.25">
      <c r="A138" s="21">
        <v>135</v>
      </c>
      <c r="B138" s="38" t="s">
        <v>158</v>
      </c>
      <c r="C138" s="39" t="s">
        <v>22</v>
      </c>
      <c r="D138" s="40">
        <v>1</v>
      </c>
      <c r="F138" s="23">
        <v>0.23</v>
      </c>
      <c r="G138" s="24"/>
      <c r="H138" s="25">
        <f t="shared" si="12"/>
        <v>0</v>
      </c>
      <c r="I138" s="26">
        <f t="shared" si="13"/>
        <v>0</v>
      </c>
      <c r="J138" s="25">
        <f t="shared" si="14"/>
        <v>0</v>
      </c>
      <c r="K138" s="27"/>
      <c r="L138" s="41"/>
      <c r="M138" s="41"/>
      <c r="N138" s="41"/>
      <c r="P138" s="42"/>
      <c r="Q138" s="43"/>
      <c r="R138" s="43"/>
      <c r="S138" s="43"/>
      <c r="T138" s="43"/>
      <c r="U138" s="44">
        <v>1</v>
      </c>
    </row>
    <row r="139" spans="1:21" ht="60" x14ac:dyDescent="0.25">
      <c r="A139" s="21">
        <v>136</v>
      </c>
      <c r="B139" s="22" t="s">
        <v>159</v>
      </c>
      <c r="C139" s="20" t="s">
        <v>47</v>
      </c>
      <c r="D139" s="34">
        <v>4</v>
      </c>
      <c r="E139" s="21"/>
      <c r="F139" s="23">
        <v>0.23</v>
      </c>
      <c r="G139" s="24"/>
      <c r="H139" s="25">
        <f t="shared" si="12"/>
        <v>0</v>
      </c>
      <c r="I139" s="26">
        <f t="shared" si="13"/>
        <v>0</v>
      </c>
      <c r="J139" s="25">
        <f t="shared" si="14"/>
        <v>0</v>
      </c>
      <c r="K139" s="27"/>
      <c r="L139" s="28"/>
      <c r="M139" s="28"/>
      <c r="N139" s="28"/>
      <c r="P139" s="29"/>
      <c r="Q139" s="21"/>
      <c r="R139" s="21"/>
      <c r="S139" s="21"/>
      <c r="T139" s="21"/>
      <c r="U139" s="35">
        <v>4</v>
      </c>
    </row>
    <row r="140" spans="1:21" ht="120" x14ac:dyDescent="0.25">
      <c r="A140" s="21">
        <v>137</v>
      </c>
      <c r="B140" s="22" t="s">
        <v>160</v>
      </c>
      <c r="C140" s="20" t="s">
        <v>42</v>
      </c>
      <c r="D140" s="34">
        <v>42</v>
      </c>
      <c r="E140" s="21"/>
      <c r="F140" s="23">
        <v>0.23</v>
      </c>
      <c r="G140" s="24"/>
      <c r="H140" s="25">
        <f t="shared" si="12"/>
        <v>0</v>
      </c>
      <c r="I140" s="26">
        <f t="shared" si="13"/>
        <v>0</v>
      </c>
      <c r="J140" s="25">
        <f t="shared" si="14"/>
        <v>0</v>
      </c>
      <c r="K140" s="27"/>
      <c r="L140" s="28"/>
      <c r="M140" s="28"/>
      <c r="N140" s="28"/>
      <c r="P140" s="29"/>
      <c r="Q140" s="5">
        <v>15</v>
      </c>
      <c r="R140" s="4">
        <v>6</v>
      </c>
      <c r="S140" s="3">
        <v>15</v>
      </c>
      <c r="T140" s="2">
        <v>6</v>
      </c>
      <c r="U140" s="20"/>
    </row>
    <row r="141" spans="1:21" ht="171" x14ac:dyDescent="0.25">
      <c r="A141" s="21">
        <v>138</v>
      </c>
      <c r="B141" s="45" t="s">
        <v>161</v>
      </c>
      <c r="C141" s="8" t="s">
        <v>42</v>
      </c>
      <c r="D141" s="34">
        <v>2</v>
      </c>
      <c r="F141" s="23">
        <v>0.23</v>
      </c>
      <c r="G141" s="24"/>
      <c r="H141" s="25">
        <f t="shared" si="12"/>
        <v>0</v>
      </c>
      <c r="I141" s="26">
        <f t="shared" si="13"/>
        <v>0</v>
      </c>
      <c r="J141" s="25">
        <f t="shared" si="14"/>
        <v>0</v>
      </c>
      <c r="K141" s="27"/>
      <c r="L141" s="28"/>
      <c r="M141" s="28"/>
      <c r="N141" s="28"/>
      <c r="P141" s="29"/>
      <c r="Q141" s="8"/>
      <c r="R141" s="4">
        <v>2</v>
      </c>
      <c r="S141" s="8"/>
      <c r="T141" s="8"/>
      <c r="U141" s="20"/>
    </row>
    <row r="142" spans="1:21" ht="105" x14ac:dyDescent="0.25">
      <c r="A142" s="21">
        <v>139</v>
      </c>
      <c r="B142" s="45" t="s">
        <v>162</v>
      </c>
      <c r="C142" s="8" t="s">
        <v>42</v>
      </c>
      <c r="D142" s="34">
        <v>2</v>
      </c>
      <c r="F142" s="23">
        <v>0.23</v>
      </c>
      <c r="G142" s="24"/>
      <c r="H142" s="25">
        <f t="shared" si="12"/>
        <v>0</v>
      </c>
      <c r="I142" s="26">
        <f t="shared" si="13"/>
        <v>0</v>
      </c>
      <c r="J142" s="25">
        <f t="shared" si="14"/>
        <v>0</v>
      </c>
      <c r="K142" s="27"/>
      <c r="L142" s="28"/>
      <c r="M142" s="28"/>
      <c r="N142" s="28"/>
      <c r="P142" s="29"/>
      <c r="Q142" s="8"/>
      <c r="R142" s="4">
        <v>2</v>
      </c>
      <c r="S142" s="8"/>
      <c r="T142" s="8"/>
      <c r="U142" s="20"/>
    </row>
    <row r="143" spans="1:21" ht="90" x14ac:dyDescent="0.25">
      <c r="A143" s="21">
        <v>140</v>
      </c>
      <c r="B143" s="45" t="s">
        <v>163</v>
      </c>
      <c r="C143" s="20" t="s">
        <v>22</v>
      </c>
      <c r="D143" s="20">
        <v>2</v>
      </c>
      <c r="E143" s="21"/>
      <c r="F143" s="23">
        <v>0.23</v>
      </c>
      <c r="G143" s="24"/>
      <c r="H143" s="25">
        <f t="shared" si="12"/>
        <v>0</v>
      </c>
      <c r="I143" s="26">
        <f t="shared" si="13"/>
        <v>0</v>
      </c>
      <c r="J143" s="25">
        <f t="shared" si="14"/>
        <v>0</v>
      </c>
      <c r="K143" s="27"/>
      <c r="L143" s="28"/>
      <c r="M143" s="28"/>
      <c r="N143" s="28"/>
      <c r="P143" s="29"/>
      <c r="Q143" s="21"/>
      <c r="R143" s="18">
        <v>1</v>
      </c>
      <c r="S143" s="21"/>
      <c r="T143" s="21"/>
      <c r="U143" s="35">
        <v>1</v>
      </c>
    </row>
    <row r="144" spans="1:21" ht="150" x14ac:dyDescent="0.25">
      <c r="A144" s="21">
        <v>141</v>
      </c>
      <c r="B144" s="22" t="s">
        <v>164</v>
      </c>
      <c r="C144" s="20" t="s">
        <v>22</v>
      </c>
      <c r="D144" s="20">
        <v>2</v>
      </c>
      <c r="E144" s="21"/>
      <c r="F144" s="23">
        <v>0.23</v>
      </c>
      <c r="G144" s="24"/>
      <c r="H144" s="25">
        <f t="shared" si="12"/>
        <v>0</v>
      </c>
      <c r="I144" s="26">
        <f t="shared" si="13"/>
        <v>0</v>
      </c>
      <c r="J144" s="25">
        <f t="shared" si="14"/>
        <v>0</v>
      </c>
      <c r="K144" s="27"/>
      <c r="L144" s="28"/>
      <c r="M144" s="28"/>
      <c r="N144" s="28"/>
      <c r="P144" s="29"/>
      <c r="Q144" s="21"/>
      <c r="R144" s="18">
        <v>1</v>
      </c>
      <c r="S144" s="21"/>
      <c r="T144" s="21"/>
      <c r="U144" s="35">
        <v>1</v>
      </c>
    </row>
    <row r="145" spans="1:21" ht="75" x14ac:dyDescent="0.25">
      <c r="A145" s="21">
        <v>142</v>
      </c>
      <c r="B145" s="22" t="s">
        <v>165</v>
      </c>
      <c r="C145" s="20" t="s">
        <v>22</v>
      </c>
      <c r="D145" s="20">
        <v>2</v>
      </c>
      <c r="E145" s="21"/>
      <c r="F145" s="23">
        <v>0.23</v>
      </c>
      <c r="G145" s="24"/>
      <c r="H145" s="25">
        <f t="shared" si="12"/>
        <v>0</v>
      </c>
      <c r="I145" s="26">
        <f t="shared" si="13"/>
        <v>0</v>
      </c>
      <c r="J145" s="25">
        <f t="shared" si="14"/>
        <v>0</v>
      </c>
      <c r="K145" s="27"/>
      <c r="L145" s="28"/>
      <c r="M145" s="28"/>
      <c r="N145" s="28"/>
      <c r="P145" s="29"/>
      <c r="Q145" s="21"/>
      <c r="R145" s="18">
        <v>1</v>
      </c>
      <c r="S145" s="21"/>
      <c r="T145" s="21"/>
      <c r="U145" s="35">
        <v>1</v>
      </c>
    </row>
    <row r="146" spans="1:21" ht="75" x14ac:dyDescent="0.25">
      <c r="A146" s="21">
        <v>143</v>
      </c>
      <c r="B146" s="46" t="s">
        <v>166</v>
      </c>
      <c r="C146" s="20" t="s">
        <v>22</v>
      </c>
      <c r="D146" s="20">
        <v>2</v>
      </c>
      <c r="E146" s="21"/>
      <c r="F146" s="23">
        <v>0.23</v>
      </c>
      <c r="G146" s="24"/>
      <c r="H146" s="25">
        <f t="shared" si="12"/>
        <v>0</v>
      </c>
      <c r="I146" s="26">
        <f t="shared" si="13"/>
        <v>0</v>
      </c>
      <c r="J146" s="25">
        <f t="shared" si="14"/>
        <v>0</v>
      </c>
      <c r="K146" s="27"/>
      <c r="L146" s="28"/>
      <c r="M146" s="28"/>
      <c r="N146" s="28"/>
      <c r="P146" s="29"/>
      <c r="Q146" s="21"/>
      <c r="R146" s="18">
        <v>1</v>
      </c>
      <c r="S146" s="21"/>
      <c r="T146" s="21"/>
      <c r="U146" s="35">
        <v>1</v>
      </c>
    </row>
    <row r="147" spans="1:21" ht="120" x14ac:dyDescent="0.25">
      <c r="A147" s="21">
        <v>144</v>
      </c>
      <c r="B147" s="46" t="s">
        <v>167</v>
      </c>
      <c r="C147" s="20" t="s">
        <v>22</v>
      </c>
      <c r="D147" s="20">
        <v>2</v>
      </c>
      <c r="E147" s="21"/>
      <c r="F147" s="23">
        <v>0.23</v>
      </c>
      <c r="G147" s="24"/>
      <c r="H147" s="25">
        <f t="shared" si="12"/>
        <v>0</v>
      </c>
      <c r="I147" s="26">
        <f t="shared" si="13"/>
        <v>0</v>
      </c>
      <c r="J147" s="25">
        <f t="shared" si="14"/>
        <v>0</v>
      </c>
      <c r="K147" s="27"/>
      <c r="L147" s="28"/>
      <c r="M147" s="28"/>
      <c r="N147" s="28"/>
      <c r="P147" s="29"/>
      <c r="Q147" s="21"/>
      <c r="R147" s="18">
        <v>1</v>
      </c>
      <c r="S147" s="21"/>
      <c r="T147" s="21"/>
      <c r="U147" s="35">
        <v>1</v>
      </c>
    </row>
    <row r="148" spans="1:21" ht="60" x14ac:dyDescent="0.25">
      <c r="A148" s="21">
        <v>145</v>
      </c>
      <c r="B148" s="46" t="s">
        <v>168</v>
      </c>
      <c r="C148" s="20" t="s">
        <v>22</v>
      </c>
      <c r="D148" s="20">
        <v>2</v>
      </c>
      <c r="E148" s="21"/>
      <c r="F148" s="23">
        <v>0.23</v>
      </c>
      <c r="G148" s="24"/>
      <c r="H148" s="25">
        <f t="shared" si="12"/>
        <v>0</v>
      </c>
      <c r="I148" s="26">
        <f t="shared" si="13"/>
        <v>0</v>
      </c>
      <c r="J148" s="25">
        <f t="shared" si="14"/>
        <v>0</v>
      </c>
      <c r="K148" s="27"/>
      <c r="L148" s="28"/>
      <c r="M148" s="28"/>
      <c r="N148" s="28"/>
      <c r="P148" s="29"/>
      <c r="Q148" s="21"/>
      <c r="R148" s="18">
        <v>1</v>
      </c>
      <c r="S148" s="21"/>
      <c r="T148" s="21"/>
      <c r="U148" s="35">
        <v>1</v>
      </c>
    </row>
    <row r="149" spans="1:21" ht="45" x14ac:dyDescent="0.25">
      <c r="A149" s="21">
        <v>146</v>
      </c>
      <c r="B149" s="46" t="s">
        <v>169</v>
      </c>
      <c r="C149" s="20" t="s">
        <v>22</v>
      </c>
      <c r="D149" s="20">
        <v>2</v>
      </c>
      <c r="E149" s="21"/>
      <c r="F149" s="23">
        <v>0.23</v>
      </c>
      <c r="G149" s="24"/>
      <c r="H149" s="25">
        <f t="shared" si="12"/>
        <v>0</v>
      </c>
      <c r="I149" s="26">
        <f t="shared" si="13"/>
        <v>0</v>
      </c>
      <c r="J149" s="25">
        <f t="shared" si="14"/>
        <v>0</v>
      </c>
      <c r="K149" s="27"/>
      <c r="L149" s="28"/>
      <c r="M149" s="28"/>
      <c r="N149" s="28"/>
      <c r="P149" s="29"/>
      <c r="Q149" s="21"/>
      <c r="R149" s="18">
        <v>1</v>
      </c>
      <c r="S149" s="21"/>
      <c r="T149" s="21"/>
      <c r="U149" s="35">
        <v>1</v>
      </c>
    </row>
    <row r="150" spans="1:21" ht="195.75" thickBot="1" x14ac:dyDescent="0.3">
      <c r="A150" s="21">
        <v>147</v>
      </c>
      <c r="B150" s="46" t="s">
        <v>170</v>
      </c>
      <c r="C150" s="20" t="s">
        <v>22</v>
      </c>
      <c r="D150" s="20">
        <v>2</v>
      </c>
      <c r="E150" s="21"/>
      <c r="F150" s="47">
        <v>0.23</v>
      </c>
      <c r="G150" s="48"/>
      <c r="H150" s="25">
        <f t="shared" si="12"/>
        <v>0</v>
      </c>
      <c r="I150" s="26">
        <f t="shared" si="13"/>
        <v>0</v>
      </c>
      <c r="J150" s="25">
        <f t="shared" si="14"/>
        <v>0</v>
      </c>
      <c r="K150" s="49"/>
      <c r="L150" s="28"/>
      <c r="M150" s="28"/>
      <c r="N150" s="28"/>
      <c r="P150" s="29"/>
      <c r="Q150" s="21"/>
      <c r="R150" s="18">
        <v>1</v>
      </c>
      <c r="S150" s="21"/>
      <c r="T150" s="21"/>
      <c r="U150" s="35">
        <v>1</v>
      </c>
    </row>
    <row r="151" spans="1:21" ht="36" customHeight="1" x14ac:dyDescent="0.25">
      <c r="B151" s="133" t="s">
        <v>446</v>
      </c>
    </row>
    <row r="152" spans="1:21" ht="25.5" thickBot="1" x14ac:dyDescent="0.3">
      <c r="B152" s="134" t="s">
        <v>445</v>
      </c>
    </row>
    <row r="153" spans="1:21" x14ac:dyDescent="0.25"/>
    <row r="154" spans="1:21" x14ac:dyDescent="0.25"/>
    <row r="155" spans="1:21" x14ac:dyDescent="0.25"/>
    <row r="156" spans="1:21" x14ac:dyDescent="0.25"/>
    <row r="157" spans="1:21" x14ac:dyDescent="0.25"/>
    <row r="158" spans="1:21" x14ac:dyDescent="0.25"/>
    <row r="159" spans="1:21" x14ac:dyDescent="0.25"/>
    <row r="160" spans="1:21"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321" spans="16:16" ht="15" customHeight="1" x14ac:dyDescent="0.25">
      <c r="P321" s="11"/>
    </row>
    <row r="322" spans="16:16" ht="15" customHeight="1" x14ac:dyDescent="0.25">
      <c r="P322" s="11"/>
    </row>
    <row r="323" spans="16:16" x14ac:dyDescent="0.25">
      <c r="P323" s="11"/>
    </row>
    <row r="324" spans="16:16" x14ac:dyDescent="0.25">
      <c r="P324" s="11"/>
    </row>
    <row r="325" spans="16:16" x14ac:dyDescent="0.25">
      <c r="P325" s="11"/>
    </row>
    <row r="326" spans="16:16" x14ac:dyDescent="0.25">
      <c r="P326" s="11"/>
    </row>
    <row r="327" spans="16:16" x14ac:dyDescent="0.25">
      <c r="P327" s="11"/>
    </row>
    <row r="328" spans="16:16" x14ac:dyDescent="0.25">
      <c r="P328" s="11"/>
    </row>
    <row r="329" spans="16:16" x14ac:dyDescent="0.25">
      <c r="P329" s="11"/>
    </row>
    <row r="330" spans="16:16" x14ac:dyDescent="0.25">
      <c r="P330" s="11"/>
    </row>
    <row r="331" spans="16:16" x14ac:dyDescent="0.25">
      <c r="P331" s="11"/>
    </row>
    <row r="332" spans="16:16" x14ac:dyDescent="0.25">
      <c r="P332" s="11"/>
    </row>
    <row r="333" spans="16:16" x14ac:dyDescent="0.25">
      <c r="P333" s="11"/>
    </row>
    <row r="334" spans="16:16" x14ac:dyDescent="0.25">
      <c r="P334" s="11"/>
    </row>
    <row r="335" spans="16:16" x14ac:dyDescent="0.25">
      <c r="P335" s="11"/>
    </row>
    <row r="336" spans="16:16" x14ac:dyDescent="0.25">
      <c r="P336" s="11"/>
    </row>
    <row r="337" spans="16:16" x14ac:dyDescent="0.25">
      <c r="P337" s="11"/>
    </row>
    <row r="338" spans="16:16" x14ac:dyDescent="0.25">
      <c r="P338" s="11"/>
    </row>
    <row r="339" spans="16:16" x14ac:dyDescent="0.25">
      <c r="P339" s="11"/>
    </row>
    <row r="340" spans="16:16" x14ac:dyDescent="0.25">
      <c r="P340" s="11"/>
    </row>
    <row r="341" spans="16:16" x14ac:dyDescent="0.25">
      <c r="P341" s="11"/>
    </row>
    <row r="342" spans="16:16" x14ac:dyDescent="0.25">
      <c r="P342" s="11"/>
    </row>
    <row r="343" spans="16:16" x14ac:dyDescent="0.25">
      <c r="P343" s="11"/>
    </row>
    <row r="344" spans="16:16" x14ac:dyDescent="0.25">
      <c r="P344" s="11"/>
    </row>
    <row r="345" spans="16:16" x14ac:dyDescent="0.25">
      <c r="P345" s="11"/>
    </row>
    <row r="346" spans="16:16" x14ac:dyDescent="0.25">
      <c r="P346" s="11"/>
    </row>
    <row r="347" spans="16:16" x14ac:dyDescent="0.25">
      <c r="P347" s="11"/>
    </row>
    <row r="348" spans="16:16" x14ac:dyDescent="0.25">
      <c r="P348" s="11"/>
    </row>
    <row r="349" spans="16:16" x14ac:dyDescent="0.25">
      <c r="P349" s="11"/>
    </row>
    <row r="350" spans="16:16" x14ac:dyDescent="0.25">
      <c r="P350" s="11"/>
    </row>
    <row r="351" spans="16:16" x14ac:dyDescent="0.25">
      <c r="P351" s="11"/>
    </row>
    <row r="352" spans="16:16" x14ac:dyDescent="0.25">
      <c r="P352" s="11"/>
    </row>
    <row r="353" spans="16:16" x14ac:dyDescent="0.25">
      <c r="P353" s="11"/>
    </row>
    <row r="354" spans="16:16" x14ac:dyDescent="0.25">
      <c r="P354" s="11"/>
    </row>
    <row r="355" spans="16:16" x14ac:dyDescent="0.25">
      <c r="P355" s="11"/>
    </row>
    <row r="356" spans="16:16" x14ac:dyDescent="0.25">
      <c r="P356" s="11"/>
    </row>
    <row r="357" spans="16:16" x14ac:dyDescent="0.25">
      <c r="P357" s="11"/>
    </row>
    <row r="358" spans="16:16" x14ac:dyDescent="0.25">
      <c r="P358" s="11"/>
    </row>
    <row r="359" spans="16:16" x14ac:dyDescent="0.25">
      <c r="P359" s="11"/>
    </row>
    <row r="360" spans="16:16" x14ac:dyDescent="0.25">
      <c r="P360" s="11"/>
    </row>
    <row r="361" spans="16:16" x14ac:dyDescent="0.25">
      <c r="P361" s="11"/>
    </row>
    <row r="362" spans="16:16" x14ac:dyDescent="0.25">
      <c r="P362" s="11"/>
    </row>
    <row r="363" spans="16:16" x14ac:dyDescent="0.25">
      <c r="P363" s="11"/>
    </row>
    <row r="364" spans="16:16" x14ac:dyDescent="0.25">
      <c r="P364" s="11"/>
    </row>
    <row r="365" spans="16:16" x14ac:dyDescent="0.25">
      <c r="P365" s="11"/>
    </row>
    <row r="366" spans="16:16" x14ac:dyDescent="0.25">
      <c r="P366" s="11"/>
    </row>
    <row r="367" spans="16:16" x14ac:dyDescent="0.25">
      <c r="P367" s="11"/>
    </row>
    <row r="368" spans="16:16" x14ac:dyDescent="0.25">
      <c r="P368" s="11"/>
    </row>
    <row r="369" spans="16:16" x14ac:dyDescent="0.25">
      <c r="P369" s="11"/>
    </row>
    <row r="370" spans="16:16" x14ac:dyDescent="0.25">
      <c r="P370" s="11"/>
    </row>
    <row r="371" spans="16:16" x14ac:dyDescent="0.25">
      <c r="P371" s="11"/>
    </row>
    <row r="372" spans="16:16" x14ac:dyDescent="0.25">
      <c r="P372" s="11"/>
    </row>
    <row r="373" spans="16:16" x14ac:dyDescent="0.25">
      <c r="P373" s="11"/>
    </row>
    <row r="374" spans="16:16" x14ac:dyDescent="0.25">
      <c r="P374" s="11"/>
    </row>
    <row r="375" spans="16:16" x14ac:dyDescent="0.25">
      <c r="P375" s="11"/>
    </row>
    <row r="376" spans="16:16" x14ac:dyDescent="0.25">
      <c r="P376" s="11"/>
    </row>
    <row r="377" spans="16:16" x14ac:dyDescent="0.25">
      <c r="P377" s="11"/>
    </row>
    <row r="378" spans="16:16" x14ac:dyDescent="0.25">
      <c r="P378" s="11"/>
    </row>
    <row r="379" spans="16:16" x14ac:dyDescent="0.25">
      <c r="P379" s="11"/>
    </row>
    <row r="380" spans="16:16" x14ac:dyDescent="0.25">
      <c r="P380" s="11"/>
    </row>
    <row r="381" spans="16:16" x14ac:dyDescent="0.25">
      <c r="P381" s="11"/>
    </row>
    <row r="382" spans="16:16" x14ac:dyDescent="0.25">
      <c r="P382" s="11"/>
    </row>
    <row r="383" spans="16:16" x14ac:dyDescent="0.25">
      <c r="P383" s="11"/>
    </row>
    <row r="384" spans="16:16" x14ac:dyDescent="0.25">
      <c r="P384" s="11"/>
    </row>
    <row r="385" spans="16:16" x14ac:dyDescent="0.25">
      <c r="P385" s="11"/>
    </row>
    <row r="386" spans="16:16" x14ac:dyDescent="0.25">
      <c r="P386" s="11"/>
    </row>
    <row r="387" spans="16:16" x14ac:dyDescent="0.25">
      <c r="P387" s="11"/>
    </row>
    <row r="388" spans="16:16" x14ac:dyDescent="0.25">
      <c r="P388" s="11"/>
    </row>
    <row r="389" spans="16:16" x14ac:dyDescent="0.25">
      <c r="P389" s="11"/>
    </row>
    <row r="390" spans="16:16" x14ac:dyDescent="0.25">
      <c r="P390" s="11"/>
    </row>
    <row r="391" spans="16:16" x14ac:dyDescent="0.25">
      <c r="P391" s="11"/>
    </row>
    <row r="392" spans="16:16" x14ac:dyDescent="0.25">
      <c r="P392" s="11"/>
    </row>
    <row r="393" spans="16:16" x14ac:dyDescent="0.25">
      <c r="P393" s="11"/>
    </row>
    <row r="394" spans="16:16" x14ac:dyDescent="0.25">
      <c r="P394" s="11"/>
    </row>
    <row r="395" spans="16:16" x14ac:dyDescent="0.25">
      <c r="P395" s="11"/>
    </row>
    <row r="396" spans="16:16" x14ac:dyDescent="0.25">
      <c r="P396" s="11"/>
    </row>
    <row r="397" spans="16:16" x14ac:dyDescent="0.25">
      <c r="P397" s="11"/>
    </row>
    <row r="398" spans="16:16" x14ac:dyDescent="0.25">
      <c r="P398" s="11"/>
    </row>
    <row r="399" spans="16:16" x14ac:dyDescent="0.25">
      <c r="P399" s="11"/>
    </row>
    <row r="400" spans="16:16" x14ac:dyDescent="0.25">
      <c r="P400" s="11"/>
    </row>
    <row r="401" spans="16:16" x14ac:dyDescent="0.25">
      <c r="P401" s="11"/>
    </row>
    <row r="402" spans="16:16" x14ac:dyDescent="0.25">
      <c r="P402" s="11"/>
    </row>
    <row r="403" spans="16:16" x14ac:dyDescent="0.25">
      <c r="P403" s="11"/>
    </row>
    <row r="404" spans="16:16" x14ac:dyDescent="0.25">
      <c r="P404" s="11"/>
    </row>
    <row r="405" spans="16:16" x14ac:dyDescent="0.25">
      <c r="P405" s="11"/>
    </row>
    <row r="406" spans="16:16" x14ac:dyDescent="0.25">
      <c r="P406" s="11"/>
    </row>
    <row r="407" spans="16:16" x14ac:dyDescent="0.25">
      <c r="P407" s="11"/>
    </row>
    <row r="408" spans="16:16" x14ac:dyDescent="0.25">
      <c r="P408" s="11"/>
    </row>
    <row r="409" spans="16:16" x14ac:dyDescent="0.25">
      <c r="P409" s="11"/>
    </row>
    <row r="410" spans="16:16" x14ac:dyDescent="0.25">
      <c r="P410" s="11"/>
    </row>
    <row r="411" spans="16:16" x14ac:dyDescent="0.25">
      <c r="P411" s="11"/>
    </row>
    <row r="412" spans="16:16" x14ac:dyDescent="0.25">
      <c r="P412" s="11"/>
    </row>
    <row r="413" spans="16:16" x14ac:dyDescent="0.25">
      <c r="P413" s="11"/>
    </row>
    <row r="414" spans="16:16" x14ac:dyDescent="0.25">
      <c r="P414" s="11"/>
    </row>
    <row r="415" spans="16:16" x14ac:dyDescent="0.25">
      <c r="P415" s="11"/>
    </row>
    <row r="416" spans="16:16" x14ac:dyDescent="0.25">
      <c r="P416" s="11"/>
    </row>
    <row r="417" spans="16:16" x14ac:dyDescent="0.25">
      <c r="P417" s="11"/>
    </row>
    <row r="418" spans="16:16" x14ac:dyDescent="0.25">
      <c r="P418" s="11"/>
    </row>
    <row r="419" spans="16:16" x14ac:dyDescent="0.25">
      <c r="P419" s="11"/>
    </row>
    <row r="420" spans="16:16" x14ac:dyDescent="0.25">
      <c r="P420" s="11"/>
    </row>
    <row r="421" spans="16:16" x14ac:dyDescent="0.25">
      <c r="P421" s="11"/>
    </row>
    <row r="422" spans="16:16" x14ac:dyDescent="0.25">
      <c r="P422" s="11"/>
    </row>
    <row r="423" spans="16:16" x14ac:dyDescent="0.25">
      <c r="P423" s="11"/>
    </row>
    <row r="424" spans="16:16" x14ac:dyDescent="0.25">
      <c r="P424" s="11"/>
    </row>
    <row r="425" spans="16:16" x14ac:dyDescent="0.25">
      <c r="P425" s="11"/>
    </row>
    <row r="426" spans="16:16" x14ac:dyDescent="0.25">
      <c r="P426" s="11"/>
    </row>
    <row r="427" spans="16:16" x14ac:dyDescent="0.25">
      <c r="P427" s="11"/>
    </row>
    <row r="428" spans="16:16" x14ac:dyDescent="0.25">
      <c r="P428" s="11"/>
    </row>
    <row r="429" spans="16:16" x14ac:dyDescent="0.25">
      <c r="P429" s="11"/>
    </row>
    <row r="430" spans="16:16" x14ac:dyDescent="0.25">
      <c r="P430" s="11"/>
    </row>
    <row r="431" spans="16:16" x14ac:dyDescent="0.25">
      <c r="P431" s="11"/>
    </row>
    <row r="432" spans="16:16" x14ac:dyDescent="0.25">
      <c r="P432" s="11"/>
    </row>
    <row r="433" spans="16:16" x14ac:dyDescent="0.25">
      <c r="P433" s="11"/>
    </row>
    <row r="434" spans="16:16" x14ac:dyDescent="0.25">
      <c r="P434" s="11"/>
    </row>
    <row r="435" spans="16:16" x14ac:dyDescent="0.25">
      <c r="P435" s="11"/>
    </row>
    <row r="436" spans="16:16" x14ac:dyDescent="0.25">
      <c r="P436" s="11"/>
    </row>
    <row r="437" spans="16:16" x14ac:dyDescent="0.25">
      <c r="P437" s="11"/>
    </row>
    <row r="438" spans="16:16" x14ac:dyDescent="0.25">
      <c r="P438" s="11"/>
    </row>
    <row r="439" spans="16:16" x14ac:dyDescent="0.25">
      <c r="P439" s="11"/>
    </row>
    <row r="440" spans="16:16" x14ac:dyDescent="0.25">
      <c r="P440" s="11"/>
    </row>
    <row r="441" spans="16:16" x14ac:dyDescent="0.25">
      <c r="P441" s="11"/>
    </row>
    <row r="442" spans="16:16" x14ac:dyDescent="0.25">
      <c r="P442" s="11"/>
    </row>
    <row r="443" spans="16:16" x14ac:dyDescent="0.25">
      <c r="P443" s="11"/>
    </row>
    <row r="444" spans="16:16" x14ac:dyDescent="0.25">
      <c r="P444" s="11"/>
    </row>
    <row r="445" spans="16:16" x14ac:dyDescent="0.25">
      <c r="P445" s="11"/>
    </row>
    <row r="446" spans="16:16" x14ac:dyDescent="0.25">
      <c r="P446" s="11"/>
    </row>
    <row r="447" spans="16:16" x14ac:dyDescent="0.25">
      <c r="P447" s="11"/>
    </row>
    <row r="448" spans="16:16" x14ac:dyDescent="0.25">
      <c r="P448" s="11"/>
    </row>
    <row r="449" spans="16:16" x14ac:dyDescent="0.25">
      <c r="P449" s="11"/>
    </row>
    <row r="450" spans="16:16" x14ac:dyDescent="0.25">
      <c r="P450" s="11"/>
    </row>
    <row r="451" spans="16:16" x14ac:dyDescent="0.25">
      <c r="P451" s="11"/>
    </row>
    <row r="452" spans="16:16" x14ac:dyDescent="0.25">
      <c r="P452" s="11"/>
    </row>
    <row r="453" spans="16:16" x14ac:dyDescent="0.25">
      <c r="P453" s="11"/>
    </row>
    <row r="454" spans="16:16" x14ac:dyDescent="0.25">
      <c r="P454" s="11"/>
    </row>
    <row r="455" spans="16:16" x14ac:dyDescent="0.25">
      <c r="P455" s="11"/>
    </row>
    <row r="456" spans="16:16" x14ac:dyDescent="0.25">
      <c r="P456" s="11"/>
    </row>
    <row r="457" spans="16:16" x14ac:dyDescent="0.25">
      <c r="P457" s="11"/>
    </row>
    <row r="458" spans="16:16" x14ac:dyDescent="0.25">
      <c r="P458" s="11"/>
    </row>
    <row r="459" spans="16:16" x14ac:dyDescent="0.25">
      <c r="P459" s="11"/>
    </row>
    <row r="460" spans="16:16" x14ac:dyDescent="0.25">
      <c r="P460" s="11"/>
    </row>
    <row r="461" spans="16:16" x14ac:dyDescent="0.25">
      <c r="P461" s="11"/>
    </row>
    <row r="462" spans="16:16" x14ac:dyDescent="0.25">
      <c r="P462" s="11"/>
    </row>
    <row r="463" spans="16:16" x14ac:dyDescent="0.25">
      <c r="P463" s="11"/>
    </row>
    <row r="464" spans="16:16" x14ac:dyDescent="0.25">
      <c r="P464" s="11"/>
    </row>
    <row r="465" spans="16:16" x14ac:dyDescent="0.25">
      <c r="P465" s="11"/>
    </row>
    <row r="466" spans="16:16" x14ac:dyDescent="0.25">
      <c r="P466" s="11"/>
    </row>
    <row r="467" spans="16:16" x14ac:dyDescent="0.25">
      <c r="P467" s="11"/>
    </row>
    <row r="468" spans="16:16" x14ac:dyDescent="0.25">
      <c r="P468" s="11"/>
    </row>
    <row r="469" spans="16:16" x14ac:dyDescent="0.25">
      <c r="P469" s="11"/>
    </row>
    <row r="470" spans="16:16" x14ac:dyDescent="0.25">
      <c r="P470" s="11"/>
    </row>
    <row r="471" spans="16:16" x14ac:dyDescent="0.25">
      <c r="P471" s="11"/>
    </row>
    <row r="472" spans="16:16" x14ac:dyDescent="0.25">
      <c r="P472" s="11"/>
    </row>
    <row r="473" spans="16:16" x14ac:dyDescent="0.25">
      <c r="P473" s="11"/>
    </row>
    <row r="474" spans="16:16" x14ac:dyDescent="0.25">
      <c r="P474" s="11"/>
    </row>
    <row r="475" spans="16:16" x14ac:dyDescent="0.25">
      <c r="P475" s="11"/>
    </row>
    <row r="476" spans="16:16" x14ac:dyDescent="0.25">
      <c r="P476" s="11"/>
    </row>
    <row r="477" spans="16:16" x14ac:dyDescent="0.25">
      <c r="P477" s="11"/>
    </row>
    <row r="478" spans="16:16" x14ac:dyDescent="0.25">
      <c r="P478" s="11"/>
    </row>
    <row r="479" spans="16:16" x14ac:dyDescent="0.25">
      <c r="P479" s="11"/>
    </row>
    <row r="480" spans="16:16" x14ac:dyDescent="0.25">
      <c r="P480" s="11"/>
    </row>
    <row r="481" spans="16:16" x14ac:dyDescent="0.25">
      <c r="P481" s="11"/>
    </row>
    <row r="482" spans="16:16" x14ac:dyDescent="0.25">
      <c r="P482" s="11"/>
    </row>
    <row r="483" spans="16:16" x14ac:dyDescent="0.25">
      <c r="P483" s="11"/>
    </row>
    <row r="484" spans="16:16" x14ac:dyDescent="0.25">
      <c r="P484" s="11"/>
    </row>
    <row r="485" spans="16:16" x14ac:dyDescent="0.25">
      <c r="P485" s="11"/>
    </row>
    <row r="486" spans="16:16" x14ac:dyDescent="0.25">
      <c r="P486" s="11"/>
    </row>
    <row r="487" spans="16:16" x14ac:dyDescent="0.25">
      <c r="P487" s="11"/>
    </row>
    <row r="488" spans="16:16" x14ac:dyDescent="0.25">
      <c r="P488" s="11"/>
    </row>
    <row r="489" spans="16:16" x14ac:dyDescent="0.25">
      <c r="P489" s="11"/>
    </row>
    <row r="490" spans="16:16" x14ac:dyDescent="0.25">
      <c r="P490" s="11"/>
    </row>
    <row r="491" spans="16:16" x14ac:dyDescent="0.25">
      <c r="P491" s="11"/>
    </row>
    <row r="492" spans="16:16" x14ac:dyDescent="0.25">
      <c r="P492" s="11"/>
    </row>
    <row r="493" spans="16:16" x14ac:dyDescent="0.25">
      <c r="P493" s="11"/>
    </row>
    <row r="494" spans="16:16" x14ac:dyDescent="0.25">
      <c r="P494" s="11"/>
    </row>
    <row r="495" spans="16:16" x14ac:dyDescent="0.25">
      <c r="P495" s="11"/>
    </row>
    <row r="496" spans="16:16" x14ac:dyDescent="0.25">
      <c r="P496" s="11"/>
    </row>
    <row r="497" spans="16:16" x14ac:dyDescent="0.25">
      <c r="P497" s="11"/>
    </row>
    <row r="498" spans="16:16" x14ac:dyDescent="0.25">
      <c r="P498" s="11"/>
    </row>
    <row r="499" spans="16:16" x14ac:dyDescent="0.25">
      <c r="P499" s="11"/>
    </row>
    <row r="500" spans="16:16" x14ac:dyDescent="0.25">
      <c r="P500" s="11"/>
    </row>
    <row r="501" spans="16:16" x14ac:dyDescent="0.25">
      <c r="P501" s="11"/>
    </row>
    <row r="502" spans="16:16" x14ac:dyDescent="0.25">
      <c r="P502" s="11"/>
    </row>
    <row r="503" spans="16:16" x14ac:dyDescent="0.25">
      <c r="P503" s="11"/>
    </row>
    <row r="504" spans="16:16" x14ac:dyDescent="0.25">
      <c r="P504" s="11"/>
    </row>
    <row r="505" spans="16:16" x14ac:dyDescent="0.25">
      <c r="P505" s="11"/>
    </row>
    <row r="506" spans="16:16" x14ac:dyDescent="0.25">
      <c r="P506" s="11"/>
    </row>
    <row r="507" spans="16:16" x14ac:dyDescent="0.25">
      <c r="P507" s="11"/>
    </row>
    <row r="508" spans="16:16" x14ac:dyDescent="0.25">
      <c r="P508" s="11"/>
    </row>
    <row r="509" spans="16:16" x14ac:dyDescent="0.25">
      <c r="P509" s="11"/>
    </row>
    <row r="510" spans="16:16" x14ac:dyDescent="0.25">
      <c r="P510" s="11"/>
    </row>
    <row r="511" spans="16:16" x14ac:dyDescent="0.25">
      <c r="P511" s="11"/>
    </row>
    <row r="512" spans="16:16" x14ac:dyDescent="0.25">
      <c r="P512" s="11"/>
    </row>
    <row r="513" spans="16:16" x14ac:dyDescent="0.25">
      <c r="P513" s="11"/>
    </row>
    <row r="514" spans="16:16" x14ac:dyDescent="0.25">
      <c r="P514" s="11"/>
    </row>
    <row r="515" spans="16:16" x14ac:dyDescent="0.25">
      <c r="P515" s="11"/>
    </row>
    <row r="516" spans="16:16" x14ac:dyDescent="0.25">
      <c r="P516" s="11"/>
    </row>
    <row r="517" spans="16:16" x14ac:dyDescent="0.25">
      <c r="P517" s="11"/>
    </row>
    <row r="518" spans="16:16" x14ac:dyDescent="0.25">
      <c r="P518" s="11"/>
    </row>
    <row r="519" spans="16:16" x14ac:dyDescent="0.25">
      <c r="P519" s="11"/>
    </row>
    <row r="520" spans="16:16" x14ac:dyDescent="0.25">
      <c r="P520" s="11"/>
    </row>
    <row r="521" spans="16:16" x14ac:dyDescent="0.25">
      <c r="P521" s="11"/>
    </row>
    <row r="522" spans="16:16" x14ac:dyDescent="0.25">
      <c r="P522" s="11"/>
    </row>
    <row r="523" spans="16:16" x14ac:dyDescent="0.25">
      <c r="P523" s="11"/>
    </row>
    <row r="524" spans="16:16" x14ac:dyDescent="0.25">
      <c r="P524" s="11"/>
    </row>
    <row r="525" spans="16:16" x14ac:dyDescent="0.25">
      <c r="P525" s="11"/>
    </row>
    <row r="526" spans="16:16" x14ac:dyDescent="0.25">
      <c r="P526" s="11"/>
    </row>
    <row r="527" spans="16:16" x14ac:dyDescent="0.25">
      <c r="P527" s="11"/>
    </row>
    <row r="528" spans="16:16" x14ac:dyDescent="0.25">
      <c r="P528" s="11"/>
    </row>
    <row r="529" spans="16:16" x14ac:dyDescent="0.25">
      <c r="P529" s="11"/>
    </row>
    <row r="530" spans="16:16" x14ac:dyDescent="0.25">
      <c r="P530" s="11"/>
    </row>
    <row r="531" spans="16:16" x14ac:dyDescent="0.25">
      <c r="P531" s="11"/>
    </row>
    <row r="532" spans="16:16" x14ac:dyDescent="0.25">
      <c r="P532" s="11"/>
    </row>
    <row r="533" spans="16:16" x14ac:dyDescent="0.25">
      <c r="P533" s="11"/>
    </row>
    <row r="534" spans="16:16" x14ac:dyDescent="0.25">
      <c r="P534" s="11"/>
    </row>
    <row r="535" spans="16:16" x14ac:dyDescent="0.25">
      <c r="P535" s="11"/>
    </row>
    <row r="536" spans="16:16" x14ac:dyDescent="0.25">
      <c r="P536" s="11"/>
    </row>
    <row r="537" spans="16:16" x14ac:dyDescent="0.25">
      <c r="P537" s="11"/>
    </row>
    <row r="538" spans="16:16" x14ac:dyDescent="0.25">
      <c r="P538" s="11"/>
    </row>
    <row r="539" spans="16:16" x14ac:dyDescent="0.25">
      <c r="P539" s="11"/>
    </row>
    <row r="540" spans="16:16" x14ac:dyDescent="0.25">
      <c r="P540" s="11"/>
    </row>
    <row r="541" spans="16:16" x14ac:dyDescent="0.25">
      <c r="P541" s="11"/>
    </row>
    <row r="542" spans="16:16" x14ac:dyDescent="0.25">
      <c r="P542" s="11"/>
    </row>
    <row r="543" spans="16:16" x14ac:dyDescent="0.25">
      <c r="P543" s="11"/>
    </row>
    <row r="544" spans="16:16" x14ac:dyDescent="0.25">
      <c r="P544" s="11"/>
    </row>
    <row r="545" spans="16:16" x14ac:dyDescent="0.25">
      <c r="P545" s="11"/>
    </row>
    <row r="546" spans="16:16" x14ac:dyDescent="0.25">
      <c r="P546" s="11"/>
    </row>
    <row r="547" spans="16:16" x14ac:dyDescent="0.25">
      <c r="P547" s="11"/>
    </row>
    <row r="548" spans="16:16" x14ac:dyDescent="0.25">
      <c r="P548" s="11"/>
    </row>
    <row r="549" spans="16:16" x14ac:dyDescent="0.25">
      <c r="P549" s="11"/>
    </row>
    <row r="550" spans="16:16" x14ac:dyDescent="0.25">
      <c r="P550" s="11"/>
    </row>
    <row r="551" spans="16:16" x14ac:dyDescent="0.25">
      <c r="P551" s="11"/>
    </row>
    <row r="552" spans="16:16" x14ac:dyDescent="0.25">
      <c r="P552" s="11"/>
    </row>
    <row r="553" spans="16:16" x14ac:dyDescent="0.25">
      <c r="P553" s="11"/>
    </row>
    <row r="554" spans="16:16" x14ac:dyDescent="0.25">
      <c r="P554" s="11"/>
    </row>
    <row r="555" spans="16:16" x14ac:dyDescent="0.25">
      <c r="P555" s="11"/>
    </row>
    <row r="556" spans="16:16" x14ac:dyDescent="0.25">
      <c r="P556" s="11"/>
    </row>
    <row r="557" spans="16:16" x14ac:dyDescent="0.25">
      <c r="P557" s="11"/>
    </row>
    <row r="558" spans="16:16" x14ac:dyDescent="0.25">
      <c r="P558" s="11"/>
    </row>
    <row r="559" spans="16:16" x14ac:dyDescent="0.25">
      <c r="P559" s="11"/>
    </row>
    <row r="560" spans="16:16" x14ac:dyDescent="0.25">
      <c r="P560" s="11"/>
    </row>
    <row r="561" spans="16:16" x14ac:dyDescent="0.25">
      <c r="P561" s="11"/>
    </row>
    <row r="562" spans="16:16" x14ac:dyDescent="0.25">
      <c r="P562" s="11"/>
    </row>
    <row r="563" spans="16:16" x14ac:dyDescent="0.25">
      <c r="P563" s="11"/>
    </row>
    <row r="564" spans="16:16" x14ac:dyDescent="0.25">
      <c r="P564" s="11"/>
    </row>
    <row r="565" spans="16:16" x14ac:dyDescent="0.25">
      <c r="P565" s="11"/>
    </row>
    <row r="566" spans="16:16" x14ac:dyDescent="0.25">
      <c r="P566" s="11"/>
    </row>
    <row r="567" spans="16:16" x14ac:dyDescent="0.25">
      <c r="P567" s="11"/>
    </row>
    <row r="568" spans="16:16" x14ac:dyDescent="0.25">
      <c r="P568" s="11"/>
    </row>
    <row r="569" spans="16:16" x14ac:dyDescent="0.25">
      <c r="P569" s="11"/>
    </row>
    <row r="570" spans="16:16" x14ac:dyDescent="0.25">
      <c r="P570" s="11"/>
    </row>
    <row r="571" spans="16:16" x14ac:dyDescent="0.25">
      <c r="P571" s="11"/>
    </row>
    <row r="572" spans="16:16" x14ac:dyDescent="0.25">
      <c r="P572" s="11"/>
    </row>
    <row r="573" spans="16:16" x14ac:dyDescent="0.25">
      <c r="P573" s="11"/>
    </row>
    <row r="574" spans="16:16" x14ac:dyDescent="0.25">
      <c r="P574" s="11"/>
    </row>
    <row r="575" spans="16:16" x14ac:dyDescent="0.25">
      <c r="P575" s="11"/>
    </row>
    <row r="576" spans="16:16" x14ac:dyDescent="0.25">
      <c r="P576" s="11"/>
    </row>
    <row r="577" spans="16:16" x14ac:dyDescent="0.25">
      <c r="P577" s="11"/>
    </row>
    <row r="578" spans="16:16" x14ac:dyDescent="0.25">
      <c r="P578" s="11"/>
    </row>
    <row r="579" spans="16:16" x14ac:dyDescent="0.25">
      <c r="P579" s="11"/>
    </row>
    <row r="580" spans="16:16" x14ac:dyDescent="0.25">
      <c r="P580" s="11"/>
    </row>
    <row r="581" spans="16:16" x14ac:dyDescent="0.25">
      <c r="P581" s="11"/>
    </row>
    <row r="582" spans="16:16" x14ac:dyDescent="0.25">
      <c r="P582" s="11"/>
    </row>
    <row r="583" spans="16:16" x14ac:dyDescent="0.25">
      <c r="P583" s="11"/>
    </row>
    <row r="584" spans="16:16" x14ac:dyDescent="0.25">
      <c r="P584" s="11"/>
    </row>
    <row r="585" spans="16:16" x14ac:dyDescent="0.25">
      <c r="P585" s="11"/>
    </row>
    <row r="586" spans="16:16" x14ac:dyDescent="0.25">
      <c r="P586" s="11"/>
    </row>
    <row r="587" spans="16:16" ht="15" customHeight="1" x14ac:dyDescent="0.25">
      <c r="P587" s="11"/>
    </row>
    <row r="588" spans="16:16" ht="15" customHeight="1" x14ac:dyDescent="0.25">
      <c r="P588" s="11"/>
    </row>
    <row r="589" spans="16:16" ht="15" customHeight="1" x14ac:dyDescent="0.25">
      <c r="P589" s="11"/>
    </row>
    <row r="590" spans="16:16" ht="15" customHeight="1" x14ac:dyDescent="0.25">
      <c r="P590" s="11"/>
    </row>
    <row r="591" spans="16:16" ht="15" customHeight="1" x14ac:dyDescent="0.25">
      <c r="P591" s="11"/>
    </row>
    <row r="592" spans="16:16" ht="15" customHeight="1" x14ac:dyDescent="0.25">
      <c r="P592" s="11"/>
    </row>
    <row r="593" spans="16:16" ht="15" customHeight="1" x14ac:dyDescent="0.25">
      <c r="P593" s="11"/>
    </row>
    <row r="594" spans="16:16" ht="15" customHeight="1" x14ac:dyDescent="0.25">
      <c r="P594" s="11"/>
    </row>
    <row r="595" spans="16:16" ht="15" customHeight="1" x14ac:dyDescent="0.25">
      <c r="P595" s="11"/>
    </row>
    <row r="596" spans="16:16" ht="15" customHeight="1" x14ac:dyDescent="0.25">
      <c r="P596" s="11"/>
    </row>
    <row r="597" spans="16:16" ht="15" customHeight="1" x14ac:dyDescent="0.25">
      <c r="P597" s="11"/>
    </row>
    <row r="598" spans="16:16" ht="15" customHeight="1" x14ac:dyDescent="0.25">
      <c r="P598" s="11"/>
    </row>
    <row r="599" spans="16:16" ht="15" customHeight="1" x14ac:dyDescent="0.25">
      <c r="P599" s="11"/>
    </row>
    <row r="600" spans="16:16" ht="15" customHeight="1" x14ac:dyDescent="0.25">
      <c r="P600" s="11"/>
    </row>
    <row r="601" spans="16:16" ht="15" customHeight="1" x14ac:dyDescent="0.25">
      <c r="P601" s="11"/>
    </row>
    <row r="602" spans="16:16" ht="15" customHeight="1" x14ac:dyDescent="0.25">
      <c r="P602" s="11"/>
    </row>
    <row r="603" spans="16:16" ht="15" customHeight="1" x14ac:dyDescent="0.25">
      <c r="P603" s="11"/>
    </row>
    <row r="604" spans="16:16" ht="15" customHeight="1" x14ac:dyDescent="0.25">
      <c r="P604" s="11"/>
    </row>
    <row r="605" spans="16:16" ht="15" customHeight="1" x14ac:dyDescent="0.25">
      <c r="P605" s="11"/>
    </row>
    <row r="606" spans="16:16" ht="15" customHeight="1" x14ac:dyDescent="0.25">
      <c r="P606" s="11"/>
    </row>
    <row r="607" spans="16:16" ht="15" customHeight="1" x14ac:dyDescent="0.25">
      <c r="P607" s="11"/>
    </row>
    <row r="608" spans="16:16" ht="15" customHeight="1" x14ac:dyDescent="0.25">
      <c r="P608" s="11"/>
    </row>
    <row r="609" spans="16:16" ht="15" customHeight="1" x14ac:dyDescent="0.25">
      <c r="P609" s="11"/>
    </row>
    <row r="610" spans="16:16" ht="15" customHeight="1" x14ac:dyDescent="0.25">
      <c r="P610" s="11"/>
    </row>
    <row r="611" spans="16:16" ht="15" customHeight="1" x14ac:dyDescent="0.25">
      <c r="P611" s="11"/>
    </row>
    <row r="612" spans="16:16" ht="15" customHeight="1" x14ac:dyDescent="0.25">
      <c r="P612" s="11"/>
    </row>
    <row r="613" spans="16:16" ht="15" customHeight="1" x14ac:dyDescent="0.25">
      <c r="P613" s="11"/>
    </row>
    <row r="614" spans="16:16" ht="15" customHeight="1" x14ac:dyDescent="0.25">
      <c r="P614" s="11"/>
    </row>
    <row r="615" spans="16:16" ht="15" customHeight="1" x14ac:dyDescent="0.25">
      <c r="P615" s="11"/>
    </row>
    <row r="616" spans="16:16" ht="15" customHeight="1" x14ac:dyDescent="0.25">
      <c r="P616" s="11"/>
    </row>
    <row r="617" spans="16:16" ht="15" customHeight="1" x14ac:dyDescent="0.25">
      <c r="P617" s="11"/>
    </row>
    <row r="618" spans="16:16" ht="15" customHeight="1" x14ac:dyDescent="0.25">
      <c r="P618" s="11"/>
    </row>
    <row r="619" spans="16:16" ht="15" customHeight="1" x14ac:dyDescent="0.25">
      <c r="P619" s="11"/>
    </row>
    <row r="620" spans="16:16" ht="15" customHeight="1" x14ac:dyDescent="0.25">
      <c r="P620" s="11"/>
    </row>
    <row r="621" spans="16:16" ht="15" customHeight="1" x14ac:dyDescent="0.25">
      <c r="P621" s="11"/>
    </row>
    <row r="622" spans="16:16" ht="15" customHeight="1" x14ac:dyDescent="0.25">
      <c r="P622" s="11"/>
    </row>
    <row r="623" spans="16:16" ht="15" customHeight="1" x14ac:dyDescent="0.25">
      <c r="P623" s="11"/>
    </row>
    <row r="624" spans="16:16" ht="15" customHeight="1" x14ac:dyDescent="0.25">
      <c r="P624" s="11"/>
    </row>
    <row r="625" spans="16:16" ht="15" customHeight="1" x14ac:dyDescent="0.25">
      <c r="P625" s="11"/>
    </row>
    <row r="626" spans="16:16" ht="15" customHeight="1" x14ac:dyDescent="0.25">
      <c r="P626" s="11"/>
    </row>
    <row r="627" spans="16:16" ht="15" customHeight="1" x14ac:dyDescent="0.25">
      <c r="P627" s="11"/>
    </row>
    <row r="628" spans="16:16" ht="15" customHeight="1" x14ac:dyDescent="0.25">
      <c r="P628" s="11"/>
    </row>
    <row r="629" spans="16:16" ht="15" customHeight="1" x14ac:dyDescent="0.25">
      <c r="P629" s="11"/>
    </row>
    <row r="630" spans="16:16" ht="15" customHeight="1" x14ac:dyDescent="0.25">
      <c r="P630" s="11"/>
    </row>
    <row r="631" spans="16:16" ht="15" customHeight="1" x14ac:dyDescent="0.25">
      <c r="P631" s="11"/>
    </row>
    <row r="632" spans="16:16" ht="15" customHeight="1" x14ac:dyDescent="0.25">
      <c r="P632" s="11"/>
    </row>
    <row r="633" spans="16:16" ht="15" customHeight="1" x14ac:dyDescent="0.25">
      <c r="P633" s="11"/>
    </row>
    <row r="634" spans="16:16" ht="15" customHeight="1" x14ac:dyDescent="0.25">
      <c r="P634" s="11"/>
    </row>
    <row r="635" spans="16:16" ht="15" customHeight="1" x14ac:dyDescent="0.25">
      <c r="P635" s="11"/>
    </row>
    <row r="636" spans="16:16" ht="15" customHeight="1" x14ac:dyDescent="0.25">
      <c r="P636" s="11"/>
    </row>
    <row r="637" spans="16:16" ht="15" customHeight="1" x14ac:dyDescent="0.25">
      <c r="P637" s="11"/>
    </row>
    <row r="638" spans="16:16" ht="15" customHeight="1" x14ac:dyDescent="0.25">
      <c r="P638" s="11"/>
    </row>
    <row r="639" spans="16:16" ht="15" customHeight="1" x14ac:dyDescent="0.25">
      <c r="P639" s="11"/>
    </row>
    <row r="640" spans="16:16" ht="15" customHeight="1" x14ac:dyDescent="0.25">
      <c r="P640" s="11"/>
    </row>
    <row r="641" spans="16:16" ht="15" customHeight="1" x14ac:dyDescent="0.25">
      <c r="P641" s="11"/>
    </row>
    <row r="642" spans="16:16" ht="15" customHeight="1" x14ac:dyDescent="0.25">
      <c r="P642" s="11"/>
    </row>
    <row r="643" spans="16:16" ht="15" customHeight="1" x14ac:dyDescent="0.25">
      <c r="P643" s="11"/>
    </row>
    <row r="644" spans="16:16" ht="15" customHeight="1" x14ac:dyDescent="0.25">
      <c r="P644" s="11"/>
    </row>
    <row r="645" spans="16:16" ht="15" customHeight="1" x14ac:dyDescent="0.25">
      <c r="P645" s="11"/>
    </row>
    <row r="646" spans="16:16" ht="15" customHeight="1" x14ac:dyDescent="0.25">
      <c r="P646" s="11"/>
    </row>
    <row r="647" spans="16:16" ht="15" customHeight="1" x14ac:dyDescent="0.25">
      <c r="P647" s="11"/>
    </row>
    <row r="648" spans="16:16" ht="15" customHeight="1" x14ac:dyDescent="0.25">
      <c r="P648" s="11"/>
    </row>
    <row r="649" spans="16:16" ht="15" customHeight="1" x14ac:dyDescent="0.25">
      <c r="P649" s="11"/>
    </row>
    <row r="650" spans="16:16" ht="15" customHeight="1" x14ac:dyDescent="0.25">
      <c r="P650" s="11"/>
    </row>
    <row r="651" spans="16:16" ht="15" customHeight="1" x14ac:dyDescent="0.25">
      <c r="P651" s="11"/>
    </row>
    <row r="652" spans="16:16" ht="15" customHeight="1" x14ac:dyDescent="0.25">
      <c r="P652" s="11"/>
    </row>
    <row r="653" spans="16:16" ht="15" customHeight="1" x14ac:dyDescent="0.25">
      <c r="P653" s="11"/>
    </row>
    <row r="654" spans="16:16" ht="15" customHeight="1" x14ac:dyDescent="0.25">
      <c r="P654" s="11"/>
    </row>
    <row r="655" spans="16:16" ht="15" customHeight="1" x14ac:dyDescent="0.25">
      <c r="P655" s="11"/>
    </row>
    <row r="656" spans="16:16" ht="15" customHeight="1" x14ac:dyDescent="0.25">
      <c r="P656" s="11"/>
    </row>
    <row r="657" spans="16:16" ht="15" customHeight="1" x14ac:dyDescent="0.25">
      <c r="P657" s="11"/>
    </row>
    <row r="658" spans="16:16" ht="15" customHeight="1" x14ac:dyDescent="0.25">
      <c r="P658" s="11"/>
    </row>
    <row r="659" spans="16:16" ht="15" customHeight="1" x14ac:dyDescent="0.25">
      <c r="P659" s="11"/>
    </row>
    <row r="660" spans="16:16" ht="15" customHeight="1" x14ac:dyDescent="0.25">
      <c r="P660" s="11"/>
    </row>
    <row r="661" spans="16:16" ht="15" customHeight="1" x14ac:dyDescent="0.25">
      <c r="P661" s="11"/>
    </row>
    <row r="662" spans="16:16" ht="15" customHeight="1" x14ac:dyDescent="0.25">
      <c r="P662" s="11"/>
    </row>
    <row r="663" spans="16:16" ht="15" customHeight="1" x14ac:dyDescent="0.25">
      <c r="P663" s="11"/>
    </row>
    <row r="664" spans="16:16" ht="15" customHeight="1" x14ac:dyDescent="0.25">
      <c r="P664" s="11"/>
    </row>
    <row r="665" spans="16:16" ht="15" customHeight="1" x14ac:dyDescent="0.25">
      <c r="P665" s="11"/>
    </row>
    <row r="666" spans="16:16" ht="15" customHeight="1" x14ac:dyDescent="0.25">
      <c r="P666" s="11"/>
    </row>
    <row r="667" spans="16:16" ht="15" customHeight="1" x14ac:dyDescent="0.25">
      <c r="P667" s="11"/>
    </row>
    <row r="668" spans="16:16" ht="15" customHeight="1" x14ac:dyDescent="0.25">
      <c r="P668" s="11"/>
    </row>
    <row r="669" spans="16:16" ht="15" customHeight="1" x14ac:dyDescent="0.25">
      <c r="P669" s="11"/>
    </row>
    <row r="670" spans="16:16" ht="15" customHeight="1" x14ac:dyDescent="0.25">
      <c r="P670" s="11"/>
    </row>
    <row r="671" spans="16:16" ht="15" customHeight="1" x14ac:dyDescent="0.25">
      <c r="P671" s="11"/>
    </row>
    <row r="672" spans="16:16" ht="15" customHeight="1" x14ac:dyDescent="0.25">
      <c r="P672" s="11"/>
    </row>
    <row r="673" spans="16:16" ht="15" customHeight="1" x14ac:dyDescent="0.25">
      <c r="P673" s="11"/>
    </row>
    <row r="674" spans="16:16" ht="15" customHeight="1" x14ac:dyDescent="0.25">
      <c r="P674" s="11"/>
    </row>
    <row r="675" spans="16:16" ht="15" customHeight="1" x14ac:dyDescent="0.25">
      <c r="P675" s="11"/>
    </row>
    <row r="676" spans="16:16" ht="15" customHeight="1" x14ac:dyDescent="0.25">
      <c r="P676" s="11"/>
    </row>
    <row r="677" spans="16:16" ht="15" customHeight="1" x14ac:dyDescent="0.25">
      <c r="P677" s="11"/>
    </row>
    <row r="678" spans="16:16" ht="15" customHeight="1" x14ac:dyDescent="0.25">
      <c r="P678" s="11"/>
    </row>
    <row r="679" spans="16:16" ht="15" customHeight="1" x14ac:dyDescent="0.25">
      <c r="P679" s="11"/>
    </row>
    <row r="680" spans="16:16" ht="15" customHeight="1" x14ac:dyDescent="0.25">
      <c r="P680" s="11"/>
    </row>
    <row r="681" spans="16:16" ht="15" customHeight="1" x14ac:dyDescent="0.25">
      <c r="P681" s="11"/>
    </row>
    <row r="682" spans="16:16" ht="15" customHeight="1" x14ac:dyDescent="0.25">
      <c r="P682" s="11"/>
    </row>
    <row r="683" spans="16:16" ht="15" customHeight="1" x14ac:dyDescent="0.25">
      <c r="P683" s="11"/>
    </row>
    <row r="684" spans="16:16" ht="15" customHeight="1" x14ac:dyDescent="0.25">
      <c r="P684" s="11"/>
    </row>
    <row r="685" spans="16:16" ht="15" customHeight="1" x14ac:dyDescent="0.25">
      <c r="P685" s="11"/>
    </row>
    <row r="686" spans="16:16" ht="15" customHeight="1" x14ac:dyDescent="0.25">
      <c r="P686" s="11"/>
    </row>
    <row r="687" spans="16:16" ht="15" customHeight="1" x14ac:dyDescent="0.25">
      <c r="P687" s="11"/>
    </row>
    <row r="688" spans="16:16" ht="15" customHeight="1" x14ac:dyDescent="0.25">
      <c r="P688" s="11"/>
    </row>
    <row r="689" spans="16:16" ht="15" customHeight="1" x14ac:dyDescent="0.25">
      <c r="P689" s="11"/>
    </row>
    <row r="690" spans="16:16" ht="15" customHeight="1" x14ac:dyDescent="0.25">
      <c r="P690" s="11"/>
    </row>
    <row r="691" spans="16:16" ht="15" customHeight="1" x14ac:dyDescent="0.25">
      <c r="P691" s="11"/>
    </row>
    <row r="692" spans="16:16" ht="15" customHeight="1" x14ac:dyDescent="0.25">
      <c r="P692" s="11"/>
    </row>
    <row r="693" spans="16:16" ht="15" customHeight="1" x14ac:dyDescent="0.25">
      <c r="P693" s="11"/>
    </row>
    <row r="694" spans="16:16" ht="15" customHeight="1" x14ac:dyDescent="0.25">
      <c r="P694" s="11"/>
    </row>
    <row r="695" spans="16:16" ht="15" customHeight="1" x14ac:dyDescent="0.25">
      <c r="P695" s="11"/>
    </row>
    <row r="696" spans="16:16" ht="15" customHeight="1" x14ac:dyDescent="0.25">
      <c r="P696" s="11"/>
    </row>
    <row r="697" spans="16:16" ht="15" customHeight="1" x14ac:dyDescent="0.25">
      <c r="P697" s="11"/>
    </row>
    <row r="698" spans="16:16" ht="15" customHeight="1" x14ac:dyDescent="0.25">
      <c r="P698" s="11"/>
    </row>
    <row r="699" spans="16:16" ht="15" customHeight="1" x14ac:dyDescent="0.25">
      <c r="P699" s="11"/>
    </row>
    <row r="700" spans="16:16" ht="15" customHeight="1" x14ac:dyDescent="0.25">
      <c r="P700" s="11"/>
    </row>
    <row r="701" spans="16:16" ht="15" customHeight="1" x14ac:dyDescent="0.25">
      <c r="P701" s="11"/>
    </row>
    <row r="702" spans="16:16" ht="15" customHeight="1" x14ac:dyDescent="0.25">
      <c r="P702" s="11"/>
    </row>
    <row r="703" spans="16:16" ht="15" customHeight="1" x14ac:dyDescent="0.25">
      <c r="P703" s="11"/>
    </row>
    <row r="704" spans="16:16" ht="15" customHeight="1" x14ac:dyDescent="0.25">
      <c r="P704" s="11"/>
    </row>
    <row r="705" spans="16:16" ht="15" customHeight="1" x14ac:dyDescent="0.25">
      <c r="P705" s="11"/>
    </row>
    <row r="706" spans="16:16" ht="15" customHeight="1" x14ac:dyDescent="0.25">
      <c r="P706" s="11"/>
    </row>
    <row r="707" spans="16:16" ht="15" customHeight="1" x14ac:dyDescent="0.25">
      <c r="P707" s="11"/>
    </row>
    <row r="708" spans="16:16" ht="15" customHeight="1" x14ac:dyDescent="0.25">
      <c r="P708" s="11"/>
    </row>
    <row r="709" spans="16:16" ht="15" customHeight="1" x14ac:dyDescent="0.25">
      <c r="P709" s="11"/>
    </row>
    <row r="710" spans="16:16" ht="15" customHeight="1" x14ac:dyDescent="0.25">
      <c r="P710" s="11"/>
    </row>
    <row r="711" spans="16:16" ht="15" customHeight="1" x14ac:dyDescent="0.25">
      <c r="P711" s="11"/>
    </row>
    <row r="712" spans="16:16" ht="15" customHeight="1" x14ac:dyDescent="0.25">
      <c r="P712" s="11"/>
    </row>
    <row r="713" spans="16:16" ht="15" customHeight="1" x14ac:dyDescent="0.25">
      <c r="P713" s="11"/>
    </row>
    <row r="714" spans="16:16" ht="15" customHeight="1" x14ac:dyDescent="0.25">
      <c r="P714" s="11"/>
    </row>
    <row r="715" spans="16:16" ht="15" customHeight="1" x14ac:dyDescent="0.25">
      <c r="P715" s="11"/>
    </row>
    <row r="716" spans="16:16" ht="15" customHeight="1" x14ac:dyDescent="0.25">
      <c r="P716" s="11"/>
    </row>
    <row r="717" spans="16:16" ht="15" customHeight="1" x14ac:dyDescent="0.25">
      <c r="P717" s="11"/>
    </row>
    <row r="718" spans="16:16" ht="15" customHeight="1" x14ac:dyDescent="0.25">
      <c r="P718" s="11"/>
    </row>
    <row r="719" spans="16:16" ht="15" customHeight="1" x14ac:dyDescent="0.25">
      <c r="P719" s="11"/>
    </row>
    <row r="720" spans="16:16" ht="15" customHeight="1" x14ac:dyDescent="0.25">
      <c r="P720" s="11"/>
    </row>
    <row r="721" spans="16:16" ht="15" customHeight="1" x14ac:dyDescent="0.25">
      <c r="P721" s="11"/>
    </row>
    <row r="722" spans="16:16" ht="15" customHeight="1" x14ac:dyDescent="0.25">
      <c r="P722" s="11"/>
    </row>
    <row r="723" spans="16:16" ht="15" customHeight="1" x14ac:dyDescent="0.25">
      <c r="P723" s="11"/>
    </row>
    <row r="724" spans="16:16" ht="15" customHeight="1" x14ac:dyDescent="0.25">
      <c r="P724" s="11"/>
    </row>
    <row r="725" spans="16:16" ht="15" customHeight="1" x14ac:dyDescent="0.25">
      <c r="P725" s="11"/>
    </row>
    <row r="726" spans="16:16" ht="15" customHeight="1" x14ac:dyDescent="0.25">
      <c r="P726" s="11"/>
    </row>
    <row r="727" spans="16:16" ht="15" customHeight="1" x14ac:dyDescent="0.25">
      <c r="P727" s="11"/>
    </row>
    <row r="728" spans="16:16" ht="15" customHeight="1" x14ac:dyDescent="0.25">
      <c r="P728" s="11"/>
    </row>
    <row r="729" spans="16:16" ht="15" customHeight="1" x14ac:dyDescent="0.25">
      <c r="P729" s="11"/>
    </row>
    <row r="730" spans="16:16" ht="15" customHeight="1" x14ac:dyDescent="0.25">
      <c r="P730" s="11"/>
    </row>
    <row r="731" spans="16:16" ht="15" customHeight="1" x14ac:dyDescent="0.25">
      <c r="P731" s="11"/>
    </row>
    <row r="732" spans="16:16" ht="15" customHeight="1" x14ac:dyDescent="0.25">
      <c r="P732" s="11"/>
    </row>
    <row r="733" spans="16:16" ht="15" customHeight="1" x14ac:dyDescent="0.25">
      <c r="P733" s="11"/>
    </row>
    <row r="734" spans="16:16" ht="15" customHeight="1" x14ac:dyDescent="0.25">
      <c r="P734" s="11"/>
    </row>
    <row r="735" spans="16:16" ht="15" customHeight="1" x14ac:dyDescent="0.25">
      <c r="P735" s="11"/>
    </row>
    <row r="736" spans="16:16" ht="15" customHeight="1" x14ac:dyDescent="0.25">
      <c r="P736" s="11"/>
    </row>
    <row r="737" spans="16:16" ht="15" customHeight="1" x14ac:dyDescent="0.25">
      <c r="P737" s="11"/>
    </row>
    <row r="738" spans="16:16" ht="15" customHeight="1" x14ac:dyDescent="0.25">
      <c r="P738" s="11"/>
    </row>
    <row r="739" spans="16:16" ht="15" customHeight="1" x14ac:dyDescent="0.25">
      <c r="P739" s="11"/>
    </row>
    <row r="740" spans="16:16" ht="15" customHeight="1" x14ac:dyDescent="0.25">
      <c r="P740" s="11"/>
    </row>
    <row r="741" spans="16:16" ht="15" customHeight="1" x14ac:dyDescent="0.25">
      <c r="P741" s="11"/>
    </row>
    <row r="742" spans="16:16" ht="15" customHeight="1" x14ac:dyDescent="0.25">
      <c r="P742" s="11"/>
    </row>
    <row r="743" spans="16:16" ht="15" customHeight="1" x14ac:dyDescent="0.25">
      <c r="P743" s="11"/>
    </row>
    <row r="744" spans="16:16" ht="15" customHeight="1" x14ac:dyDescent="0.25">
      <c r="P744" s="11"/>
    </row>
    <row r="745" spans="16:16" ht="15" customHeight="1" x14ac:dyDescent="0.25">
      <c r="P745" s="11"/>
    </row>
    <row r="746" spans="16:16" ht="15" customHeight="1" x14ac:dyDescent="0.25">
      <c r="P746" s="11"/>
    </row>
    <row r="747" spans="16:16" ht="15" customHeight="1" x14ac:dyDescent="0.25">
      <c r="P747" s="11"/>
    </row>
    <row r="748" spans="16:16" ht="15" customHeight="1" x14ac:dyDescent="0.25">
      <c r="P748" s="11"/>
    </row>
    <row r="749" spans="16:16" ht="15" customHeight="1" x14ac:dyDescent="0.25">
      <c r="P749" s="11"/>
    </row>
    <row r="750" spans="16:16" ht="15" customHeight="1" x14ac:dyDescent="0.25">
      <c r="P750" s="11"/>
    </row>
    <row r="751" spans="16:16" ht="15" customHeight="1" x14ac:dyDescent="0.25">
      <c r="P751" s="11"/>
    </row>
    <row r="752" spans="16:16" ht="15" customHeight="1" x14ac:dyDescent="0.25">
      <c r="P752" s="11"/>
    </row>
    <row r="753" spans="16:16" ht="15" customHeight="1" x14ac:dyDescent="0.25">
      <c r="P753" s="11"/>
    </row>
    <row r="754" spans="16:16" ht="15" customHeight="1" x14ac:dyDescent="0.25">
      <c r="P754" s="11"/>
    </row>
    <row r="755" spans="16:16" ht="15" customHeight="1" x14ac:dyDescent="0.25">
      <c r="P755" s="11"/>
    </row>
    <row r="756" spans="16:16" ht="15" customHeight="1" x14ac:dyDescent="0.25">
      <c r="P756" s="11"/>
    </row>
    <row r="757" spans="16:16" ht="15" customHeight="1" x14ac:dyDescent="0.25">
      <c r="P757" s="11"/>
    </row>
    <row r="758" spans="16:16" ht="15" customHeight="1" x14ac:dyDescent="0.25">
      <c r="P758" s="11"/>
    </row>
    <row r="759" spans="16:16" ht="15" customHeight="1" x14ac:dyDescent="0.25">
      <c r="P759" s="11"/>
    </row>
    <row r="760" spans="16:16" ht="15" customHeight="1" x14ac:dyDescent="0.25">
      <c r="P760" s="11"/>
    </row>
    <row r="761" spans="16:16" ht="15" customHeight="1" x14ac:dyDescent="0.25">
      <c r="P761" s="11"/>
    </row>
    <row r="762" spans="16:16" ht="15" customHeight="1" x14ac:dyDescent="0.25">
      <c r="P762" s="11"/>
    </row>
    <row r="763" spans="16:16" ht="15" customHeight="1" x14ac:dyDescent="0.25">
      <c r="P763" s="11"/>
    </row>
    <row r="764" spans="16:16" ht="15" customHeight="1" x14ac:dyDescent="0.25">
      <c r="P764" s="11"/>
    </row>
    <row r="765" spans="16:16" ht="15" customHeight="1" x14ac:dyDescent="0.25">
      <c r="P765" s="11"/>
    </row>
    <row r="766" spans="16:16" ht="15" customHeight="1" x14ac:dyDescent="0.25">
      <c r="P766" s="11"/>
    </row>
    <row r="767" spans="16:16" ht="15" customHeight="1" x14ac:dyDescent="0.25">
      <c r="P767" s="11"/>
    </row>
    <row r="768" spans="16:16" ht="15" customHeight="1" x14ac:dyDescent="0.25">
      <c r="P768" s="11"/>
    </row>
    <row r="769" spans="16:16" ht="15" customHeight="1" x14ac:dyDescent="0.25">
      <c r="P769" s="11"/>
    </row>
    <row r="770" spans="16:16" ht="15" customHeight="1" x14ac:dyDescent="0.25">
      <c r="P770" s="11"/>
    </row>
    <row r="771" spans="16:16" ht="15" customHeight="1" x14ac:dyDescent="0.25">
      <c r="P771" s="11"/>
    </row>
    <row r="772" spans="16:16" ht="15" customHeight="1" x14ac:dyDescent="0.25">
      <c r="P772" s="11"/>
    </row>
    <row r="773" spans="16:16" ht="15" customHeight="1" x14ac:dyDescent="0.25">
      <c r="P773" s="11"/>
    </row>
    <row r="774" spans="16:16" ht="15" customHeight="1" x14ac:dyDescent="0.25">
      <c r="P774" s="11"/>
    </row>
    <row r="775" spans="16:16" ht="15" customHeight="1" x14ac:dyDescent="0.25">
      <c r="P775" s="11"/>
    </row>
    <row r="776" spans="16:16" ht="15" customHeight="1" x14ac:dyDescent="0.25">
      <c r="P776" s="11"/>
    </row>
    <row r="777" spans="16:16" ht="15" customHeight="1" x14ac:dyDescent="0.25">
      <c r="P777" s="11"/>
    </row>
    <row r="778" spans="16:16" ht="15" customHeight="1" x14ac:dyDescent="0.25">
      <c r="P778" s="11"/>
    </row>
    <row r="779" spans="16:16" ht="15" customHeight="1" x14ac:dyDescent="0.25">
      <c r="P779" s="11"/>
    </row>
    <row r="780" spans="16:16" ht="15" customHeight="1" x14ac:dyDescent="0.25">
      <c r="P780" s="11"/>
    </row>
    <row r="781" spans="16:16" ht="15" customHeight="1" x14ac:dyDescent="0.25">
      <c r="P781" s="11"/>
    </row>
    <row r="782" spans="16:16" ht="15" customHeight="1" x14ac:dyDescent="0.25">
      <c r="P782" s="11"/>
    </row>
    <row r="783" spans="16:16" ht="15" customHeight="1" x14ac:dyDescent="0.25">
      <c r="P783" s="11"/>
    </row>
    <row r="784" spans="16:16" ht="15" customHeight="1" x14ac:dyDescent="0.25">
      <c r="P784" s="11"/>
    </row>
    <row r="785" spans="16:16" ht="15" customHeight="1" x14ac:dyDescent="0.25">
      <c r="P785" s="11"/>
    </row>
    <row r="786" spans="16:16" ht="15" customHeight="1" x14ac:dyDescent="0.25">
      <c r="P786" s="11"/>
    </row>
    <row r="787" spans="16:16" ht="15" customHeight="1" x14ac:dyDescent="0.25">
      <c r="P787" s="11"/>
    </row>
    <row r="788" spans="16:16" ht="15" customHeight="1" x14ac:dyDescent="0.25">
      <c r="P788" s="11"/>
    </row>
    <row r="789" spans="16:16" ht="15" customHeight="1" x14ac:dyDescent="0.25">
      <c r="P789" s="11"/>
    </row>
    <row r="790" spans="16:16" ht="15" customHeight="1" x14ac:dyDescent="0.25">
      <c r="P790" s="11"/>
    </row>
    <row r="791" spans="16:16" ht="15" customHeight="1" x14ac:dyDescent="0.25">
      <c r="P791" s="11"/>
    </row>
    <row r="792" spans="16:16" ht="15" customHeight="1" x14ac:dyDescent="0.25">
      <c r="P792" s="11"/>
    </row>
    <row r="793" spans="16:16" ht="15" customHeight="1" x14ac:dyDescent="0.25">
      <c r="P793" s="11"/>
    </row>
    <row r="794" spans="16:16" ht="15" customHeight="1" x14ac:dyDescent="0.25">
      <c r="P794" s="11"/>
    </row>
    <row r="795" spans="16:16" ht="15" customHeight="1" x14ac:dyDescent="0.25">
      <c r="P795" s="11"/>
    </row>
    <row r="796" spans="16:16" ht="15" customHeight="1" x14ac:dyDescent="0.25">
      <c r="P796" s="11"/>
    </row>
    <row r="797" spans="16:16" ht="15" customHeight="1" x14ac:dyDescent="0.25">
      <c r="P797" s="11"/>
    </row>
    <row r="798" spans="16:16" ht="15" customHeight="1" x14ac:dyDescent="0.25">
      <c r="P798" s="11"/>
    </row>
    <row r="799" spans="16:16" ht="15" customHeight="1" x14ac:dyDescent="0.25">
      <c r="P799" s="11"/>
    </row>
    <row r="800" spans="16:16" ht="15" customHeight="1" x14ac:dyDescent="0.25">
      <c r="P800" s="11"/>
    </row>
    <row r="801" spans="16:16" ht="15" customHeight="1" x14ac:dyDescent="0.25">
      <c r="P801" s="11"/>
    </row>
    <row r="802" spans="16:16" ht="15" customHeight="1" x14ac:dyDescent="0.25">
      <c r="P802" s="11"/>
    </row>
    <row r="803" spans="16:16" ht="15" customHeight="1" x14ac:dyDescent="0.25">
      <c r="P803" s="11"/>
    </row>
    <row r="804" spans="16:16" ht="15" customHeight="1" x14ac:dyDescent="0.25">
      <c r="P804" s="11"/>
    </row>
    <row r="805" spans="16:16" ht="15" customHeight="1" x14ac:dyDescent="0.25">
      <c r="P805" s="11"/>
    </row>
    <row r="806" spans="16:16" ht="15" customHeight="1" x14ac:dyDescent="0.25">
      <c r="P806" s="11"/>
    </row>
    <row r="807" spans="16:16" ht="15" customHeight="1" x14ac:dyDescent="0.25">
      <c r="P807" s="11"/>
    </row>
    <row r="808" spans="16:16" ht="15" customHeight="1" x14ac:dyDescent="0.25">
      <c r="P808" s="11"/>
    </row>
    <row r="809" spans="16:16" ht="15" customHeight="1" x14ac:dyDescent="0.25">
      <c r="P809" s="11"/>
    </row>
    <row r="810" spans="16:16" ht="15" customHeight="1" x14ac:dyDescent="0.25">
      <c r="P810" s="11"/>
    </row>
    <row r="811" spans="16:16" ht="15" customHeight="1" x14ac:dyDescent="0.25">
      <c r="P811" s="11"/>
    </row>
    <row r="812" spans="16:16" ht="15" customHeight="1" x14ac:dyDescent="0.25">
      <c r="P812" s="11"/>
    </row>
    <row r="813" spans="16:16" ht="15" customHeight="1" x14ac:dyDescent="0.25">
      <c r="P813" s="11"/>
    </row>
    <row r="814" spans="16:16" ht="15" customHeight="1" x14ac:dyDescent="0.25">
      <c r="P814" s="11"/>
    </row>
    <row r="815" spans="16:16" ht="15" customHeight="1" x14ac:dyDescent="0.25">
      <c r="P815" s="11"/>
    </row>
    <row r="816" spans="16:16" ht="15" customHeight="1" x14ac:dyDescent="0.25">
      <c r="P816" s="11"/>
    </row>
    <row r="817" spans="16:16" ht="15" customHeight="1" x14ac:dyDescent="0.25">
      <c r="P817" s="11"/>
    </row>
    <row r="818" spans="16:16" ht="15" customHeight="1" x14ac:dyDescent="0.25">
      <c r="P818" s="11"/>
    </row>
    <row r="819" spans="16:16" ht="15" customHeight="1" x14ac:dyDescent="0.25">
      <c r="P819" s="11"/>
    </row>
    <row r="820" spans="16:16" ht="15" customHeight="1" x14ac:dyDescent="0.25">
      <c r="P820" s="11"/>
    </row>
    <row r="821" spans="16:16" ht="15" customHeight="1" x14ac:dyDescent="0.25">
      <c r="P821" s="11"/>
    </row>
    <row r="822" spans="16:16" ht="15" customHeight="1" x14ac:dyDescent="0.25">
      <c r="P822" s="11"/>
    </row>
    <row r="823" spans="16:16" ht="15" customHeight="1" x14ac:dyDescent="0.25">
      <c r="P823" s="11"/>
    </row>
    <row r="824" spans="16:16" ht="15" customHeight="1" x14ac:dyDescent="0.25">
      <c r="P824" s="11"/>
    </row>
    <row r="825" spans="16:16" ht="15" customHeight="1" x14ac:dyDescent="0.25">
      <c r="P825" s="11"/>
    </row>
    <row r="826" spans="16:16" ht="15" customHeight="1" x14ac:dyDescent="0.25">
      <c r="P826" s="11"/>
    </row>
    <row r="827" spans="16:16" ht="15" customHeight="1" x14ac:dyDescent="0.25">
      <c r="P827" s="11"/>
    </row>
    <row r="828" spans="16:16" ht="15" customHeight="1" x14ac:dyDescent="0.25">
      <c r="P828" s="11"/>
    </row>
    <row r="829" spans="16:16" ht="15" customHeight="1" x14ac:dyDescent="0.25">
      <c r="P829" s="11"/>
    </row>
    <row r="830" spans="16:16" ht="15" customHeight="1" x14ac:dyDescent="0.25">
      <c r="P830" s="11"/>
    </row>
    <row r="831" spans="16:16" ht="15" customHeight="1" x14ac:dyDescent="0.25">
      <c r="P831" s="11"/>
    </row>
    <row r="832" spans="16:16" ht="15" customHeight="1" x14ac:dyDescent="0.25">
      <c r="P832" s="11"/>
    </row>
    <row r="833" spans="16:16" ht="15" customHeight="1" x14ac:dyDescent="0.25">
      <c r="P833" s="11"/>
    </row>
    <row r="834" spans="16:16" ht="15" customHeight="1" x14ac:dyDescent="0.25">
      <c r="P834" s="11"/>
    </row>
    <row r="835" spans="16:16" ht="15" customHeight="1" x14ac:dyDescent="0.25">
      <c r="P835" s="11"/>
    </row>
    <row r="836" spans="16:16" ht="15" customHeight="1" x14ac:dyDescent="0.25">
      <c r="P836" s="11"/>
    </row>
    <row r="837" spans="16:16" ht="15" customHeight="1" x14ac:dyDescent="0.25">
      <c r="P837" s="11"/>
    </row>
    <row r="838" spans="16:16" ht="15" customHeight="1" x14ac:dyDescent="0.25">
      <c r="P838" s="11"/>
    </row>
    <row r="839" spans="16:16" ht="15" customHeight="1" x14ac:dyDescent="0.25">
      <c r="P839" s="11"/>
    </row>
    <row r="840" spans="16:16" ht="15" customHeight="1" x14ac:dyDescent="0.25">
      <c r="P840" s="11"/>
    </row>
    <row r="841" spans="16:16" ht="15" customHeight="1" x14ac:dyDescent="0.25">
      <c r="P841" s="11"/>
    </row>
    <row r="842" spans="16:16" ht="15" customHeight="1" x14ac:dyDescent="0.25">
      <c r="P842" s="11"/>
    </row>
    <row r="843" spans="16:16" ht="15" customHeight="1" x14ac:dyDescent="0.25">
      <c r="P843" s="11"/>
    </row>
    <row r="844" spans="16:16" ht="15" customHeight="1" x14ac:dyDescent="0.25">
      <c r="P844" s="11"/>
    </row>
    <row r="845" spans="16:16" ht="15" customHeight="1" x14ac:dyDescent="0.25">
      <c r="P845" s="11"/>
    </row>
    <row r="846" spans="16:16" ht="15" customHeight="1" x14ac:dyDescent="0.25">
      <c r="P846" s="11"/>
    </row>
    <row r="847" spans="16:16" ht="15" customHeight="1" x14ac:dyDescent="0.25">
      <c r="P847" s="11"/>
    </row>
    <row r="848" spans="16:16" ht="15" customHeight="1" x14ac:dyDescent="0.25">
      <c r="P848" s="11"/>
    </row>
    <row r="849" spans="16:16" ht="15" customHeight="1" x14ac:dyDescent="0.25">
      <c r="P849" s="11"/>
    </row>
    <row r="850" spans="16:16" ht="15" customHeight="1" x14ac:dyDescent="0.25">
      <c r="P850" s="11"/>
    </row>
    <row r="851" spans="16:16" ht="15" customHeight="1" x14ac:dyDescent="0.25">
      <c r="P851" s="11"/>
    </row>
    <row r="852" spans="16:16" ht="15" customHeight="1" x14ac:dyDescent="0.25">
      <c r="P852" s="11"/>
    </row>
    <row r="853" spans="16:16" ht="15" customHeight="1" x14ac:dyDescent="0.25">
      <c r="P853" s="11"/>
    </row>
    <row r="854" spans="16:16" ht="15" customHeight="1" x14ac:dyDescent="0.25">
      <c r="P854" s="11"/>
    </row>
    <row r="855" spans="16:16" ht="15" customHeight="1" x14ac:dyDescent="0.25">
      <c r="P855" s="11"/>
    </row>
    <row r="856" spans="16:16" ht="15" customHeight="1" x14ac:dyDescent="0.25">
      <c r="P856" s="11"/>
    </row>
    <row r="857" spans="16:16" ht="15" customHeight="1" x14ac:dyDescent="0.25">
      <c r="P857" s="11"/>
    </row>
    <row r="858" spans="16:16" ht="15" customHeight="1" x14ac:dyDescent="0.25">
      <c r="P858" s="11"/>
    </row>
    <row r="859" spans="16:16" ht="15" customHeight="1" x14ac:dyDescent="0.25">
      <c r="P859" s="11"/>
    </row>
    <row r="860" spans="16:16" ht="15" customHeight="1" x14ac:dyDescent="0.25">
      <c r="P860" s="11"/>
    </row>
    <row r="861" spans="16:16" ht="15" customHeight="1" x14ac:dyDescent="0.25">
      <c r="P861" s="11"/>
    </row>
    <row r="862" spans="16:16" ht="15" customHeight="1" x14ac:dyDescent="0.25">
      <c r="P862" s="11"/>
    </row>
    <row r="863" spans="16:16" ht="15" customHeight="1" x14ac:dyDescent="0.25">
      <c r="P863" s="11"/>
    </row>
    <row r="864" spans="16:16" ht="15" customHeight="1" x14ac:dyDescent="0.25">
      <c r="P864" s="11"/>
    </row>
    <row r="865" spans="16:16" ht="15" customHeight="1" x14ac:dyDescent="0.25">
      <c r="P865" s="11"/>
    </row>
    <row r="866" spans="16:16" ht="15" customHeight="1" x14ac:dyDescent="0.25">
      <c r="P866" s="11"/>
    </row>
    <row r="867" spans="16:16" ht="15" customHeight="1" x14ac:dyDescent="0.25">
      <c r="P867" s="11"/>
    </row>
    <row r="868" spans="16:16" ht="15" customHeight="1" x14ac:dyDescent="0.25">
      <c r="P868" s="11"/>
    </row>
    <row r="869" spans="16:16" ht="15" customHeight="1" x14ac:dyDescent="0.25">
      <c r="P869" s="11"/>
    </row>
    <row r="870" spans="16:16" ht="15" customHeight="1" x14ac:dyDescent="0.25">
      <c r="P870" s="11"/>
    </row>
    <row r="871" spans="16:16" ht="15" customHeight="1" x14ac:dyDescent="0.25">
      <c r="P871" s="11"/>
    </row>
    <row r="872" spans="16:16" ht="15" customHeight="1" x14ac:dyDescent="0.25">
      <c r="P872" s="11"/>
    </row>
    <row r="873" spans="16:16" ht="15" customHeight="1" x14ac:dyDescent="0.25">
      <c r="P873" s="11"/>
    </row>
    <row r="874" spans="16:16" ht="15" customHeight="1" x14ac:dyDescent="0.25">
      <c r="P874" s="11"/>
    </row>
    <row r="875" spans="16:16" ht="15" customHeight="1" x14ac:dyDescent="0.25">
      <c r="P875" s="11"/>
    </row>
    <row r="876" spans="16:16" ht="15" customHeight="1" x14ac:dyDescent="0.25">
      <c r="P876" s="11"/>
    </row>
    <row r="877" spans="16:16" ht="15" customHeight="1" x14ac:dyDescent="0.25">
      <c r="P877" s="11"/>
    </row>
    <row r="878" spans="16:16" ht="15" customHeight="1" x14ac:dyDescent="0.25">
      <c r="P878" s="11"/>
    </row>
    <row r="879" spans="16:16" ht="15" customHeight="1" x14ac:dyDescent="0.25">
      <c r="P879" s="11"/>
    </row>
    <row r="880" spans="16:16" ht="15" customHeight="1" x14ac:dyDescent="0.25">
      <c r="P880" s="11"/>
    </row>
    <row r="881" spans="16:16" ht="15" customHeight="1" x14ac:dyDescent="0.25">
      <c r="P881" s="11"/>
    </row>
    <row r="882" spans="16:16" ht="15" customHeight="1" x14ac:dyDescent="0.25">
      <c r="P882" s="11"/>
    </row>
    <row r="883" spans="16:16" ht="15" customHeight="1" x14ac:dyDescent="0.25">
      <c r="P883" s="11"/>
    </row>
    <row r="884" spans="16:16" ht="15" customHeight="1" x14ac:dyDescent="0.25">
      <c r="P884" s="11"/>
    </row>
    <row r="885" spans="16:16" ht="15" customHeight="1" x14ac:dyDescent="0.25">
      <c r="P885" s="11"/>
    </row>
    <row r="886" spans="16:16" ht="15" customHeight="1" x14ac:dyDescent="0.25">
      <c r="P886" s="11"/>
    </row>
    <row r="887" spans="16:16" ht="15" customHeight="1" x14ac:dyDescent="0.25">
      <c r="P887" s="11"/>
    </row>
    <row r="888" spans="16:16" ht="15" customHeight="1" x14ac:dyDescent="0.25">
      <c r="P888" s="11"/>
    </row>
    <row r="889" spans="16:16" ht="15" customHeight="1" x14ac:dyDescent="0.25">
      <c r="P889" s="11"/>
    </row>
    <row r="890" spans="16:16" ht="15" customHeight="1" x14ac:dyDescent="0.25">
      <c r="P890" s="11"/>
    </row>
    <row r="891" spans="16:16" ht="15" customHeight="1" x14ac:dyDescent="0.25">
      <c r="P891" s="11"/>
    </row>
    <row r="892" spans="16:16" ht="15" customHeight="1" x14ac:dyDescent="0.25">
      <c r="P892" s="11"/>
    </row>
    <row r="893" spans="16:16" ht="15" customHeight="1" x14ac:dyDescent="0.25">
      <c r="P893" s="11"/>
    </row>
    <row r="894" spans="16:16" ht="15" customHeight="1" x14ac:dyDescent="0.25">
      <c r="P894" s="11"/>
    </row>
    <row r="895" spans="16:16" ht="15" customHeight="1" x14ac:dyDescent="0.25">
      <c r="P895" s="11"/>
    </row>
    <row r="896" spans="16:16" ht="15" customHeight="1" x14ac:dyDescent="0.25">
      <c r="P896" s="11"/>
    </row>
    <row r="897" spans="16:16" ht="15" customHeight="1" x14ac:dyDescent="0.25">
      <c r="P897" s="11"/>
    </row>
    <row r="898" spans="16:16" ht="15" customHeight="1" x14ac:dyDescent="0.25">
      <c r="P898" s="11"/>
    </row>
    <row r="899" spans="16:16" ht="15" customHeight="1" x14ac:dyDescent="0.25">
      <c r="P899" s="11"/>
    </row>
    <row r="900" spans="16:16" ht="15" customHeight="1" x14ac:dyDescent="0.25">
      <c r="P900" s="11"/>
    </row>
    <row r="901" spans="16:16" ht="15" customHeight="1" x14ac:dyDescent="0.25">
      <c r="P901" s="11"/>
    </row>
    <row r="902" spans="16:16" ht="15" customHeight="1" x14ac:dyDescent="0.25">
      <c r="P902" s="11"/>
    </row>
    <row r="903" spans="16:16" ht="15" customHeight="1" x14ac:dyDescent="0.25">
      <c r="P903" s="11"/>
    </row>
    <row r="904" spans="16:16" ht="15" customHeight="1" x14ac:dyDescent="0.25">
      <c r="P904" s="11"/>
    </row>
    <row r="905" spans="16:16" ht="15" customHeight="1" x14ac:dyDescent="0.25">
      <c r="P905" s="11"/>
    </row>
    <row r="906" spans="16:16" ht="15" customHeight="1" x14ac:dyDescent="0.25">
      <c r="P906" s="11"/>
    </row>
    <row r="907" spans="16:16" ht="15" customHeight="1" x14ac:dyDescent="0.25">
      <c r="P907" s="11"/>
    </row>
    <row r="908" spans="16:16" ht="15" customHeight="1" x14ac:dyDescent="0.25">
      <c r="P908" s="11"/>
    </row>
    <row r="909" spans="16:16" ht="15" customHeight="1" x14ac:dyDescent="0.25">
      <c r="P909" s="11"/>
    </row>
    <row r="910" spans="16:16" ht="15" customHeight="1" x14ac:dyDescent="0.25">
      <c r="P910" s="11"/>
    </row>
    <row r="911" spans="16:16" ht="15" customHeight="1" x14ac:dyDescent="0.25">
      <c r="P911" s="11"/>
    </row>
    <row r="912" spans="16:16" ht="15" customHeight="1" x14ac:dyDescent="0.25">
      <c r="P912" s="11"/>
    </row>
    <row r="913" spans="16:16" ht="15" customHeight="1" x14ac:dyDescent="0.25">
      <c r="P913" s="11"/>
    </row>
    <row r="914" spans="16:16" ht="15" customHeight="1" x14ac:dyDescent="0.25">
      <c r="P914" s="11"/>
    </row>
    <row r="915" spans="16:16" ht="15" customHeight="1" x14ac:dyDescent="0.25">
      <c r="P915" s="11"/>
    </row>
    <row r="916" spans="16:16" ht="15" customHeight="1" x14ac:dyDescent="0.25">
      <c r="P916" s="11"/>
    </row>
    <row r="917" spans="16:16" ht="15" customHeight="1" x14ac:dyDescent="0.25">
      <c r="P917" s="11"/>
    </row>
    <row r="918" spans="16:16" ht="15" customHeight="1" x14ac:dyDescent="0.25">
      <c r="P918" s="11"/>
    </row>
    <row r="919" spans="16:16" ht="15" customHeight="1" x14ac:dyDescent="0.25">
      <c r="P919" s="11"/>
    </row>
    <row r="920" spans="16:16" ht="15" customHeight="1" x14ac:dyDescent="0.25">
      <c r="P920" s="11"/>
    </row>
    <row r="921" spans="16:16" ht="15" customHeight="1" x14ac:dyDescent="0.25">
      <c r="P921" s="11"/>
    </row>
    <row r="922" spans="16:16" ht="15" customHeight="1" x14ac:dyDescent="0.25">
      <c r="P922" s="11"/>
    </row>
    <row r="923" spans="16:16" ht="15" customHeight="1" x14ac:dyDescent="0.25">
      <c r="P923" s="11"/>
    </row>
    <row r="924" spans="16:16" ht="15" customHeight="1" x14ac:dyDescent="0.25">
      <c r="P924" s="11"/>
    </row>
    <row r="925" spans="16:16" ht="15" customHeight="1" x14ac:dyDescent="0.25">
      <c r="P925" s="11"/>
    </row>
    <row r="926" spans="16:16" ht="15" customHeight="1" x14ac:dyDescent="0.25">
      <c r="P926" s="11"/>
    </row>
    <row r="927" spans="16:16" ht="15" customHeight="1" x14ac:dyDescent="0.25">
      <c r="P927" s="11"/>
    </row>
    <row r="928" spans="16:16" ht="15" customHeight="1" x14ac:dyDescent="0.25">
      <c r="P928" s="11"/>
    </row>
    <row r="929" spans="16:16" ht="15" customHeight="1" x14ac:dyDescent="0.25">
      <c r="P929" s="11"/>
    </row>
    <row r="930" spans="16:16" ht="15" customHeight="1" x14ac:dyDescent="0.25">
      <c r="P930" s="11"/>
    </row>
    <row r="931" spans="16:16" ht="15" customHeight="1" x14ac:dyDescent="0.25">
      <c r="P931" s="11"/>
    </row>
    <row r="932" spans="16:16" ht="15" customHeight="1" x14ac:dyDescent="0.25">
      <c r="P932" s="11"/>
    </row>
    <row r="933" spans="16:16" ht="15" customHeight="1" x14ac:dyDescent="0.25">
      <c r="P933" s="11"/>
    </row>
    <row r="934" spans="16:16" ht="15" customHeight="1" x14ac:dyDescent="0.25">
      <c r="P934" s="11"/>
    </row>
    <row r="935" spans="16:16" ht="15" customHeight="1" x14ac:dyDescent="0.25">
      <c r="P935" s="11"/>
    </row>
    <row r="936" spans="16:16" ht="15" customHeight="1" x14ac:dyDescent="0.25">
      <c r="P936" s="11"/>
    </row>
    <row r="937" spans="16:16" ht="15" customHeight="1" x14ac:dyDescent="0.25">
      <c r="P937" s="11"/>
    </row>
    <row r="938" spans="16:16" ht="15" customHeight="1" x14ac:dyDescent="0.25">
      <c r="P938" s="11"/>
    </row>
    <row r="939" spans="16:16" ht="15" customHeight="1" x14ac:dyDescent="0.25">
      <c r="P939" s="11"/>
    </row>
    <row r="940" spans="16:16" ht="15" customHeight="1" x14ac:dyDescent="0.25">
      <c r="P940" s="11"/>
    </row>
    <row r="941" spans="16:16" ht="15" customHeight="1" x14ac:dyDescent="0.25">
      <c r="P941" s="11"/>
    </row>
    <row r="942" spans="16:16" ht="15" customHeight="1" x14ac:dyDescent="0.25">
      <c r="P942" s="11"/>
    </row>
    <row r="943" spans="16:16" ht="15" customHeight="1" x14ac:dyDescent="0.25">
      <c r="P943" s="11"/>
    </row>
    <row r="944" spans="16:16" ht="15" customHeight="1" x14ac:dyDescent="0.25">
      <c r="P944" s="11"/>
    </row>
    <row r="945" spans="16:16" ht="15" customHeight="1" x14ac:dyDescent="0.25">
      <c r="P945" s="11"/>
    </row>
    <row r="946" spans="16:16" ht="15" customHeight="1" x14ac:dyDescent="0.25">
      <c r="P946" s="11"/>
    </row>
    <row r="947" spans="16:16" ht="15" customHeight="1" x14ac:dyDescent="0.25">
      <c r="P947" s="11"/>
    </row>
    <row r="948" spans="16:16" ht="15" customHeight="1" x14ac:dyDescent="0.25">
      <c r="P948" s="11"/>
    </row>
    <row r="949" spans="16:16" ht="15" customHeight="1" x14ac:dyDescent="0.25">
      <c r="P949" s="11"/>
    </row>
    <row r="950" spans="16:16" ht="15" customHeight="1" x14ac:dyDescent="0.25">
      <c r="P950" s="11"/>
    </row>
    <row r="951" spans="16:16" ht="15" customHeight="1" x14ac:dyDescent="0.25">
      <c r="P951" s="11"/>
    </row>
    <row r="952" spans="16:16" ht="15" customHeight="1" x14ac:dyDescent="0.25">
      <c r="P952" s="11"/>
    </row>
    <row r="953" spans="16:16" ht="15" customHeight="1" x14ac:dyDescent="0.25">
      <c r="P953" s="11"/>
    </row>
    <row r="954" spans="16:16" ht="15" customHeight="1" x14ac:dyDescent="0.25">
      <c r="P954" s="11"/>
    </row>
    <row r="955" spans="16:16" ht="15" customHeight="1" x14ac:dyDescent="0.25">
      <c r="P955" s="11"/>
    </row>
    <row r="956" spans="16:16" ht="15" customHeight="1" x14ac:dyDescent="0.25">
      <c r="P956" s="11"/>
    </row>
    <row r="957" spans="16:16" ht="15" customHeight="1" x14ac:dyDescent="0.25">
      <c r="P957" s="11"/>
    </row>
    <row r="958" spans="16:16" ht="15" customHeight="1" x14ac:dyDescent="0.25">
      <c r="P958" s="11"/>
    </row>
    <row r="959" spans="16:16" ht="15" customHeight="1" x14ac:dyDescent="0.25">
      <c r="P959" s="11"/>
    </row>
    <row r="960" spans="16:16" ht="15" customHeight="1" x14ac:dyDescent="0.25">
      <c r="P960" s="11"/>
    </row>
    <row r="961" spans="16:16" ht="15" customHeight="1" x14ac:dyDescent="0.25">
      <c r="P961" s="11"/>
    </row>
    <row r="962" spans="16:16" ht="15" customHeight="1" x14ac:dyDescent="0.25">
      <c r="P962" s="11"/>
    </row>
    <row r="963" spans="16:16" ht="15" customHeight="1" x14ac:dyDescent="0.25">
      <c r="P963" s="11"/>
    </row>
    <row r="964" spans="16:16" ht="15" customHeight="1" x14ac:dyDescent="0.25">
      <c r="P964" s="11"/>
    </row>
    <row r="965" spans="16:16" ht="15" customHeight="1" x14ac:dyDescent="0.25">
      <c r="P965" s="11"/>
    </row>
    <row r="966" spans="16:16" ht="15" customHeight="1" x14ac:dyDescent="0.25">
      <c r="P966" s="11"/>
    </row>
    <row r="967" spans="16:16" ht="15" customHeight="1" x14ac:dyDescent="0.25">
      <c r="P967" s="11"/>
    </row>
    <row r="968" spans="16:16" ht="15" customHeight="1" x14ac:dyDescent="0.25">
      <c r="P968" s="11"/>
    </row>
    <row r="969" spans="16:16" ht="15" customHeight="1" x14ac:dyDescent="0.25">
      <c r="P969" s="11"/>
    </row>
    <row r="970" spans="16:16" ht="15" customHeight="1" x14ac:dyDescent="0.25">
      <c r="P970" s="11"/>
    </row>
    <row r="971" spans="16:16" ht="15" customHeight="1" x14ac:dyDescent="0.25">
      <c r="P971" s="11"/>
    </row>
    <row r="972" spans="16:16" ht="15" customHeight="1" x14ac:dyDescent="0.25">
      <c r="P972" s="11"/>
    </row>
    <row r="973" spans="16:16" ht="15" customHeight="1" x14ac:dyDescent="0.25">
      <c r="P973" s="11"/>
    </row>
    <row r="974" spans="16:16" ht="15" customHeight="1" x14ac:dyDescent="0.25">
      <c r="P974" s="11"/>
    </row>
    <row r="975" spans="16:16" ht="15" customHeight="1" x14ac:dyDescent="0.25">
      <c r="P975" s="11"/>
    </row>
    <row r="976" spans="16:16" ht="15" customHeight="1" x14ac:dyDescent="0.25">
      <c r="P976" s="11"/>
    </row>
    <row r="977" spans="16:16" ht="15" customHeight="1" x14ac:dyDescent="0.25">
      <c r="P977" s="11"/>
    </row>
    <row r="978" spans="16:16" ht="15" customHeight="1" x14ac:dyDescent="0.25">
      <c r="P978" s="11"/>
    </row>
    <row r="979" spans="16:16" ht="15" customHeight="1" x14ac:dyDescent="0.25">
      <c r="P979" s="11"/>
    </row>
    <row r="980" spans="16:16" ht="15" customHeight="1" x14ac:dyDescent="0.25">
      <c r="P980" s="11"/>
    </row>
    <row r="981" spans="16:16" ht="15" customHeight="1" x14ac:dyDescent="0.25">
      <c r="P981" s="11"/>
    </row>
    <row r="982" spans="16:16" ht="15" customHeight="1" x14ac:dyDescent="0.25">
      <c r="P982" s="11"/>
    </row>
    <row r="983" spans="16:16" ht="15" customHeight="1" x14ac:dyDescent="0.25">
      <c r="P983" s="11"/>
    </row>
    <row r="984" spans="16:16" ht="15" customHeight="1" x14ac:dyDescent="0.25">
      <c r="P984" s="11"/>
    </row>
    <row r="985" spans="16:16" ht="15" customHeight="1" x14ac:dyDescent="0.25">
      <c r="P985" s="11"/>
    </row>
    <row r="986" spans="16:16" ht="15" customHeight="1" x14ac:dyDescent="0.25">
      <c r="P986" s="11"/>
    </row>
    <row r="987" spans="16:16" ht="15" customHeight="1" x14ac:dyDescent="0.25">
      <c r="P987" s="11"/>
    </row>
    <row r="988" spans="16:16" ht="15" customHeight="1" x14ac:dyDescent="0.25">
      <c r="P988" s="11"/>
    </row>
    <row r="989" spans="16:16" ht="15" customHeight="1" x14ac:dyDescent="0.25">
      <c r="P989" s="11"/>
    </row>
    <row r="990" spans="16:16" ht="15" customHeight="1" x14ac:dyDescent="0.25">
      <c r="P990" s="11"/>
    </row>
    <row r="991" spans="16:16" ht="15" customHeight="1" x14ac:dyDescent="0.25">
      <c r="P991" s="11"/>
    </row>
    <row r="992" spans="16:16" ht="15" customHeight="1" x14ac:dyDescent="0.25">
      <c r="P992" s="11"/>
    </row>
    <row r="993" spans="16:16" ht="15" customHeight="1" x14ac:dyDescent="0.25">
      <c r="P993" s="11"/>
    </row>
    <row r="994" spans="16:16" ht="15" customHeight="1" x14ac:dyDescent="0.25">
      <c r="P994" s="11"/>
    </row>
    <row r="995" spans="16:16" ht="15" customHeight="1" x14ac:dyDescent="0.25">
      <c r="P995" s="11"/>
    </row>
    <row r="996" spans="16:16" ht="15" customHeight="1" x14ac:dyDescent="0.25">
      <c r="P996" s="11"/>
    </row>
    <row r="997" spans="16:16" ht="15" customHeight="1" x14ac:dyDescent="0.25">
      <c r="P997" s="11"/>
    </row>
    <row r="998" spans="16:16" ht="15" customHeight="1" x14ac:dyDescent="0.25">
      <c r="P998" s="11"/>
    </row>
    <row r="999" spans="16:16" ht="15" customHeight="1" x14ac:dyDescent="0.25">
      <c r="P999" s="11"/>
    </row>
    <row r="1000" spans="16:16" ht="15" customHeight="1" x14ac:dyDescent="0.25">
      <c r="P1000" s="11"/>
    </row>
    <row r="1001" spans="16:16" ht="15" customHeight="1" x14ac:dyDescent="0.25">
      <c r="P1001" s="11"/>
    </row>
    <row r="1002" spans="16:16" ht="15" customHeight="1" x14ac:dyDescent="0.25">
      <c r="P1002" s="11"/>
    </row>
    <row r="1003" spans="16:16" ht="15" customHeight="1" x14ac:dyDescent="0.25">
      <c r="P1003" s="11"/>
    </row>
    <row r="1004" spans="16:16" ht="15" customHeight="1" x14ac:dyDescent="0.25">
      <c r="P1004" s="11"/>
    </row>
    <row r="1005" spans="16:16" ht="15" customHeight="1" x14ac:dyDescent="0.25">
      <c r="P1005" s="11"/>
    </row>
    <row r="1006" spans="16:16" ht="15" customHeight="1" x14ac:dyDescent="0.25">
      <c r="P1006" s="11"/>
    </row>
    <row r="1007" spans="16:16" ht="15" customHeight="1" x14ac:dyDescent="0.25">
      <c r="P1007" s="11"/>
    </row>
    <row r="1008" spans="16:16" ht="15" customHeight="1" x14ac:dyDescent="0.25">
      <c r="P1008" s="11"/>
    </row>
    <row r="1009" spans="16:16" ht="15" customHeight="1" x14ac:dyDescent="0.25">
      <c r="P1009" s="11"/>
    </row>
    <row r="1010" spans="16:16" ht="15" customHeight="1" x14ac:dyDescent="0.25">
      <c r="P1010" s="11"/>
    </row>
    <row r="1011" spans="16:16" ht="15" customHeight="1" x14ac:dyDescent="0.25">
      <c r="P1011" s="11"/>
    </row>
    <row r="1012" spans="16:16" ht="15" customHeight="1" x14ac:dyDescent="0.25">
      <c r="P1012" s="11"/>
    </row>
    <row r="1013" spans="16:16" ht="15" customHeight="1" x14ac:dyDescent="0.25">
      <c r="P1013" s="11"/>
    </row>
    <row r="1014" spans="16:16" ht="15" customHeight="1" x14ac:dyDescent="0.25">
      <c r="P1014" s="11"/>
    </row>
    <row r="1015" spans="16:16" ht="15" customHeight="1" x14ac:dyDescent="0.25">
      <c r="P1015" s="11"/>
    </row>
    <row r="1016" spans="16:16" ht="15" customHeight="1" x14ac:dyDescent="0.25">
      <c r="P1016" s="11"/>
    </row>
    <row r="1017" spans="16:16" ht="15" customHeight="1" x14ac:dyDescent="0.25">
      <c r="P1017" s="11"/>
    </row>
    <row r="1018" spans="16:16" ht="15" customHeight="1" x14ac:dyDescent="0.25">
      <c r="P1018" s="11"/>
    </row>
    <row r="1019" spans="16:16" ht="15" customHeight="1" x14ac:dyDescent="0.25">
      <c r="P1019" s="11"/>
    </row>
    <row r="1020" spans="16:16" ht="15" customHeight="1" x14ac:dyDescent="0.25">
      <c r="P1020" s="11"/>
    </row>
    <row r="1021" spans="16:16" ht="15" customHeight="1" x14ac:dyDescent="0.25">
      <c r="P1021" s="11"/>
    </row>
    <row r="1022" spans="16:16" ht="15" customHeight="1" x14ac:dyDescent="0.25">
      <c r="P1022" s="11"/>
    </row>
    <row r="1023" spans="16:16" ht="15" customHeight="1" x14ac:dyDescent="0.25">
      <c r="P1023" s="11"/>
    </row>
    <row r="1024" spans="16:16" ht="15" customHeight="1" x14ac:dyDescent="0.25">
      <c r="P1024" s="11"/>
    </row>
    <row r="1025" spans="16:16" ht="15" customHeight="1" x14ac:dyDescent="0.25">
      <c r="P1025" s="11"/>
    </row>
    <row r="1026" spans="16:16" ht="15" customHeight="1" x14ac:dyDescent="0.25">
      <c r="P1026" s="11"/>
    </row>
    <row r="1027" spans="16:16" ht="15" customHeight="1" x14ac:dyDescent="0.25">
      <c r="P1027" s="11"/>
    </row>
    <row r="1028" spans="16:16" ht="15" customHeight="1" x14ac:dyDescent="0.25">
      <c r="P1028" s="11"/>
    </row>
    <row r="1029" spans="16:16" ht="15" customHeight="1" x14ac:dyDescent="0.25">
      <c r="P1029" s="11"/>
    </row>
    <row r="1030" spans="16:16" ht="15" customHeight="1" x14ac:dyDescent="0.25">
      <c r="P1030" s="11"/>
    </row>
    <row r="1031" spans="16:16" ht="15" customHeight="1" x14ac:dyDescent="0.25">
      <c r="P1031" s="11"/>
    </row>
    <row r="1032" spans="16:16" ht="15" customHeight="1" x14ac:dyDescent="0.25">
      <c r="P1032" s="11"/>
    </row>
    <row r="1033" spans="16:16" ht="15" customHeight="1" x14ac:dyDescent="0.25">
      <c r="P1033" s="11"/>
    </row>
    <row r="1034" spans="16:16" ht="15" customHeight="1" x14ac:dyDescent="0.25">
      <c r="P1034" s="11"/>
    </row>
    <row r="1035" spans="16:16" ht="15" customHeight="1" x14ac:dyDescent="0.25">
      <c r="P1035" s="11"/>
    </row>
    <row r="1036" spans="16:16" ht="15" customHeight="1" x14ac:dyDescent="0.25">
      <c r="P1036" s="11"/>
    </row>
    <row r="1037" spans="16:16" ht="15" customHeight="1" x14ac:dyDescent="0.25">
      <c r="P1037" s="11"/>
    </row>
    <row r="1038" spans="16:16" ht="15" customHeight="1" x14ac:dyDescent="0.25">
      <c r="P1038" s="11"/>
    </row>
    <row r="1039" spans="16:16" ht="15" customHeight="1" x14ac:dyDescent="0.25">
      <c r="P1039" s="11"/>
    </row>
    <row r="1040" spans="16:16" ht="15" customHeight="1" x14ac:dyDescent="0.25">
      <c r="P1040" s="11"/>
    </row>
    <row r="1041" spans="16:16" ht="15" customHeight="1" x14ac:dyDescent="0.25">
      <c r="P1041" s="11"/>
    </row>
    <row r="1042" spans="16:16" ht="15" customHeight="1" x14ac:dyDescent="0.25">
      <c r="P1042" s="11"/>
    </row>
    <row r="1043" spans="16:16" ht="15" customHeight="1" x14ac:dyDescent="0.25">
      <c r="P1043" s="11"/>
    </row>
    <row r="1044" spans="16:16" ht="15" customHeight="1" x14ac:dyDescent="0.25">
      <c r="P1044" s="11"/>
    </row>
    <row r="1045" spans="16:16" ht="15" customHeight="1" x14ac:dyDescent="0.25">
      <c r="P1045" s="11"/>
    </row>
    <row r="1046" spans="16:16" ht="15" customHeight="1" x14ac:dyDescent="0.25">
      <c r="P1046" s="11"/>
    </row>
    <row r="1047" spans="16:16" ht="15" customHeight="1" x14ac:dyDescent="0.25">
      <c r="P1047" s="11"/>
    </row>
    <row r="1048" spans="16:16" ht="15" customHeight="1" x14ac:dyDescent="0.25">
      <c r="P1048" s="11"/>
    </row>
    <row r="1049" spans="16:16" ht="15" customHeight="1" x14ac:dyDescent="0.25">
      <c r="P1049" s="11"/>
    </row>
    <row r="1050" spans="16:16" ht="15" customHeight="1" x14ac:dyDescent="0.25">
      <c r="P1050" s="11"/>
    </row>
    <row r="1051" spans="16:16" ht="15" customHeight="1" x14ac:dyDescent="0.25">
      <c r="P1051" s="11"/>
    </row>
    <row r="1052" spans="16:16" ht="15" customHeight="1" x14ac:dyDescent="0.25">
      <c r="P1052" s="11"/>
    </row>
    <row r="1053" spans="16:16" ht="15" customHeight="1" x14ac:dyDescent="0.25">
      <c r="P1053" s="11"/>
    </row>
    <row r="1054" spans="16:16" ht="15" customHeight="1" x14ac:dyDescent="0.25">
      <c r="P1054" s="11"/>
    </row>
    <row r="1055" spans="16:16" ht="15" customHeight="1" x14ac:dyDescent="0.25">
      <c r="P1055" s="11"/>
    </row>
    <row r="1056" spans="16:16" ht="15" customHeight="1" x14ac:dyDescent="0.25">
      <c r="P1056" s="11"/>
    </row>
    <row r="1057" spans="16:16" ht="15" customHeight="1" x14ac:dyDescent="0.25">
      <c r="P1057" s="11"/>
    </row>
    <row r="1058" spans="16:16" ht="15" customHeight="1" x14ac:dyDescent="0.25">
      <c r="P1058" s="11"/>
    </row>
    <row r="1059" spans="16:16" ht="15" customHeight="1" x14ac:dyDescent="0.25">
      <c r="P1059" s="11"/>
    </row>
    <row r="1060" spans="16:16" ht="15" customHeight="1" x14ac:dyDescent="0.25">
      <c r="P1060" s="11"/>
    </row>
    <row r="1061" spans="16:16" ht="15" customHeight="1" x14ac:dyDescent="0.25">
      <c r="P1061" s="11"/>
    </row>
    <row r="1062" spans="16:16" ht="15" customHeight="1" x14ac:dyDescent="0.25">
      <c r="P1062" s="11"/>
    </row>
    <row r="1063" spans="16:16" ht="15" customHeight="1" x14ac:dyDescent="0.25">
      <c r="P1063" s="11"/>
    </row>
    <row r="1064" spans="16:16" ht="15" customHeight="1" x14ac:dyDescent="0.25">
      <c r="P1064" s="11"/>
    </row>
    <row r="1065" spans="16:16" ht="15" customHeight="1" x14ac:dyDescent="0.25">
      <c r="P1065" s="11"/>
    </row>
    <row r="1066" spans="16:16" ht="15" customHeight="1" x14ac:dyDescent="0.25">
      <c r="P1066" s="11"/>
    </row>
    <row r="1067" spans="16:16" ht="15" customHeight="1" x14ac:dyDescent="0.25">
      <c r="P1067" s="11"/>
    </row>
    <row r="1068" spans="16:16" ht="15" customHeight="1" x14ac:dyDescent="0.25">
      <c r="P1068" s="11"/>
    </row>
    <row r="1069" spans="16:16" ht="15" customHeight="1" x14ac:dyDescent="0.25">
      <c r="P1069" s="11"/>
    </row>
    <row r="1070" spans="16:16" ht="15" customHeight="1" x14ac:dyDescent="0.25">
      <c r="P1070" s="11"/>
    </row>
    <row r="1071" spans="16:16" ht="15" customHeight="1" x14ac:dyDescent="0.25">
      <c r="P1071" s="11"/>
    </row>
    <row r="1072" spans="16:16" ht="15" customHeight="1" x14ac:dyDescent="0.25">
      <c r="P1072" s="11"/>
    </row>
    <row r="1073" spans="16:16" ht="15" customHeight="1" x14ac:dyDescent="0.25">
      <c r="P1073" s="11"/>
    </row>
    <row r="1074" spans="16:16" ht="15" customHeight="1" x14ac:dyDescent="0.25">
      <c r="P1074" s="11"/>
    </row>
    <row r="1075" spans="16:16" ht="15" customHeight="1" x14ac:dyDescent="0.25">
      <c r="P1075" s="11"/>
    </row>
    <row r="1076" spans="16:16" ht="15" customHeight="1" x14ac:dyDescent="0.25">
      <c r="P1076" s="11"/>
    </row>
    <row r="1077" spans="16:16" ht="15" customHeight="1" x14ac:dyDescent="0.25">
      <c r="P1077" s="11"/>
    </row>
    <row r="1078" spans="16:16" ht="15" customHeight="1" x14ac:dyDescent="0.25">
      <c r="P1078" s="11"/>
    </row>
    <row r="1079" spans="16:16" ht="15" customHeight="1" x14ac:dyDescent="0.25">
      <c r="P1079" s="11"/>
    </row>
    <row r="1080" spans="16:16" ht="15" customHeight="1" x14ac:dyDescent="0.25">
      <c r="P1080" s="11"/>
    </row>
    <row r="1081" spans="16:16" ht="15" customHeight="1" x14ac:dyDescent="0.25">
      <c r="P1081" s="11"/>
    </row>
    <row r="1082" spans="16:16" ht="15" customHeight="1" x14ac:dyDescent="0.25">
      <c r="P1082" s="11"/>
    </row>
    <row r="1083" spans="16:16" ht="15" customHeight="1" x14ac:dyDescent="0.25">
      <c r="P1083" s="11"/>
    </row>
    <row r="1084" spans="16:16" ht="15" customHeight="1" x14ac:dyDescent="0.25">
      <c r="P1084" s="11"/>
    </row>
    <row r="1085" spans="16:16" ht="15" customHeight="1" x14ac:dyDescent="0.25">
      <c r="P1085" s="11"/>
    </row>
    <row r="1086" spans="16:16" ht="15" customHeight="1" x14ac:dyDescent="0.25">
      <c r="P1086" s="11"/>
    </row>
    <row r="1087" spans="16:16" ht="15" customHeight="1" x14ac:dyDescent="0.25">
      <c r="P1087" s="11"/>
    </row>
    <row r="1088" spans="16:16" ht="15" customHeight="1" x14ac:dyDescent="0.25">
      <c r="P1088" s="11"/>
    </row>
    <row r="1089" spans="16:16" ht="15" customHeight="1" x14ac:dyDescent="0.25">
      <c r="P1089" s="11"/>
    </row>
    <row r="1090" spans="16:16" ht="15" customHeight="1" x14ac:dyDescent="0.25">
      <c r="P1090" s="11"/>
    </row>
    <row r="1091" spans="16:16" ht="15" customHeight="1" x14ac:dyDescent="0.25">
      <c r="P1091" s="11"/>
    </row>
    <row r="1092" spans="16:16" ht="15" customHeight="1" x14ac:dyDescent="0.25">
      <c r="P1092" s="11"/>
    </row>
    <row r="1093" spans="16:16" ht="15" customHeight="1" x14ac:dyDescent="0.25">
      <c r="P1093" s="11"/>
    </row>
    <row r="1094" spans="16:16" ht="15" customHeight="1" x14ac:dyDescent="0.25">
      <c r="P1094" s="11"/>
    </row>
    <row r="1095" spans="16:16" ht="15" customHeight="1" x14ac:dyDescent="0.25">
      <c r="P1095" s="11"/>
    </row>
    <row r="1096" spans="16:16" ht="15" customHeight="1" x14ac:dyDescent="0.25">
      <c r="P1096" s="11"/>
    </row>
    <row r="1097" spans="16:16" ht="15" customHeight="1" x14ac:dyDescent="0.25">
      <c r="P1097" s="11"/>
    </row>
    <row r="1098" spans="16:16" ht="15" customHeight="1" x14ac:dyDescent="0.25">
      <c r="P1098" s="11"/>
    </row>
    <row r="1099" spans="16:16" ht="15" customHeight="1" x14ac:dyDescent="0.25">
      <c r="P1099" s="11"/>
    </row>
    <row r="1100" spans="16:16" ht="15" customHeight="1" x14ac:dyDescent="0.25">
      <c r="P1100" s="11"/>
    </row>
    <row r="1101" spans="16:16" ht="15" customHeight="1" x14ac:dyDescent="0.25">
      <c r="P1101" s="11"/>
    </row>
    <row r="1102" spans="16:16" ht="15" customHeight="1" x14ac:dyDescent="0.25">
      <c r="P1102" s="11"/>
    </row>
    <row r="1103" spans="16:16" ht="15" customHeight="1" x14ac:dyDescent="0.25">
      <c r="P1103" s="11"/>
    </row>
    <row r="1104" spans="16:16" ht="15" customHeight="1" x14ac:dyDescent="0.25">
      <c r="P1104" s="11"/>
    </row>
    <row r="1105" spans="16:16" ht="15" customHeight="1" x14ac:dyDescent="0.25">
      <c r="P1105" s="11"/>
    </row>
    <row r="1106" spans="16:16" ht="15" customHeight="1" x14ac:dyDescent="0.25">
      <c r="P1106" s="11"/>
    </row>
    <row r="1107" spans="16:16" ht="15" customHeight="1" x14ac:dyDescent="0.25">
      <c r="P1107" s="11"/>
    </row>
    <row r="1108" spans="16:16" ht="15" customHeight="1" x14ac:dyDescent="0.25">
      <c r="P1108" s="11"/>
    </row>
    <row r="1109" spans="16:16" ht="15" customHeight="1" x14ac:dyDescent="0.25">
      <c r="P1109" s="11"/>
    </row>
    <row r="1110" spans="16:16" ht="15" customHeight="1" x14ac:dyDescent="0.25">
      <c r="P1110" s="11"/>
    </row>
    <row r="1111" spans="16:16" ht="15" customHeight="1" x14ac:dyDescent="0.25">
      <c r="P1111" s="11"/>
    </row>
    <row r="1112" spans="16:16" ht="15" customHeight="1" x14ac:dyDescent="0.25">
      <c r="P1112" s="11"/>
    </row>
    <row r="1113" spans="16:16" ht="15" customHeight="1" x14ac:dyDescent="0.25">
      <c r="P1113" s="11"/>
    </row>
    <row r="1114" spans="16:16" ht="15" customHeight="1" x14ac:dyDescent="0.25">
      <c r="P1114" s="11"/>
    </row>
    <row r="1115" spans="16:16" ht="15" customHeight="1" x14ac:dyDescent="0.25">
      <c r="P1115" s="11"/>
    </row>
    <row r="1116" spans="16:16" ht="15" customHeight="1" x14ac:dyDescent="0.25">
      <c r="P1116" s="11"/>
    </row>
    <row r="1117" spans="16:16" ht="15" customHeight="1" x14ac:dyDescent="0.25">
      <c r="P1117" s="11"/>
    </row>
    <row r="1118" spans="16:16" ht="15" customHeight="1" x14ac:dyDescent="0.25">
      <c r="P1118" s="11"/>
    </row>
    <row r="1119" spans="16:16" ht="15" customHeight="1" x14ac:dyDescent="0.25">
      <c r="P1119" s="11"/>
    </row>
    <row r="1120" spans="16:16" ht="15" customHeight="1" x14ac:dyDescent="0.25">
      <c r="P1120" s="11"/>
    </row>
    <row r="1121" spans="16:16" ht="15" customHeight="1" x14ac:dyDescent="0.25">
      <c r="P1121" s="11"/>
    </row>
    <row r="1122" spans="16:16" ht="15" customHeight="1" x14ac:dyDescent="0.25">
      <c r="P1122" s="11"/>
    </row>
    <row r="1123" spans="16:16" ht="15" customHeight="1" x14ac:dyDescent="0.25">
      <c r="P1123" s="11"/>
    </row>
    <row r="1124" spans="16:16" ht="15" customHeight="1" x14ac:dyDescent="0.25">
      <c r="P1124" s="11"/>
    </row>
    <row r="1125" spans="16:16" ht="15" customHeight="1" x14ac:dyDescent="0.25">
      <c r="P1125" s="11"/>
    </row>
    <row r="1126" spans="16:16" ht="15" customHeight="1" x14ac:dyDescent="0.25">
      <c r="P1126" s="11"/>
    </row>
    <row r="1127" spans="16:16" ht="15" customHeight="1" x14ac:dyDescent="0.25">
      <c r="P1127" s="11"/>
    </row>
    <row r="1128" spans="16:16" ht="15" customHeight="1" x14ac:dyDescent="0.25">
      <c r="P1128" s="11"/>
    </row>
    <row r="1129" spans="16:16" ht="15" customHeight="1" x14ac:dyDescent="0.25">
      <c r="P1129" s="11"/>
    </row>
    <row r="1130" spans="16:16" ht="15" customHeight="1" x14ac:dyDescent="0.25">
      <c r="P1130" s="11"/>
    </row>
    <row r="1131" spans="16:16" ht="15" customHeight="1" x14ac:dyDescent="0.25">
      <c r="P1131" s="11"/>
    </row>
    <row r="1132" spans="16:16" ht="15" customHeight="1" x14ac:dyDescent="0.25">
      <c r="P1132" s="11"/>
    </row>
    <row r="1133" spans="16:16" ht="15" customHeight="1" x14ac:dyDescent="0.25">
      <c r="P1133" s="11"/>
    </row>
    <row r="1134" spans="16:16" ht="15" customHeight="1" x14ac:dyDescent="0.25">
      <c r="P1134" s="11"/>
    </row>
    <row r="1135" spans="16:16" ht="15" customHeight="1" x14ac:dyDescent="0.25">
      <c r="P1135" s="11"/>
    </row>
    <row r="1136" spans="16:16" ht="15" customHeight="1" x14ac:dyDescent="0.25">
      <c r="P1136" s="11"/>
    </row>
    <row r="1137" spans="16:16" ht="15" customHeight="1" x14ac:dyDescent="0.25">
      <c r="P1137" s="11"/>
    </row>
    <row r="1138" spans="16:16" ht="15" customHeight="1" x14ac:dyDescent="0.25">
      <c r="P1138" s="11"/>
    </row>
    <row r="1139" spans="16:16" ht="15" customHeight="1" x14ac:dyDescent="0.25">
      <c r="P1139" s="11"/>
    </row>
    <row r="1140" spans="16:16" ht="15" customHeight="1" x14ac:dyDescent="0.25">
      <c r="P1140" s="11"/>
    </row>
    <row r="1141" spans="16:16" ht="15" customHeight="1" x14ac:dyDescent="0.25">
      <c r="P1141" s="11"/>
    </row>
    <row r="1142" spans="16:16" ht="15" customHeight="1" x14ac:dyDescent="0.25">
      <c r="P1142" s="11"/>
    </row>
    <row r="1143" spans="16:16" ht="15" customHeight="1" x14ac:dyDescent="0.25">
      <c r="P1143" s="11"/>
    </row>
    <row r="1144" spans="16:16" ht="15" customHeight="1" x14ac:dyDescent="0.25">
      <c r="P1144" s="11"/>
    </row>
    <row r="1145" spans="16:16" ht="15" customHeight="1" x14ac:dyDescent="0.25">
      <c r="P1145" s="11"/>
    </row>
    <row r="1146" spans="16:16" ht="15" customHeight="1" x14ac:dyDescent="0.25">
      <c r="P1146" s="11"/>
    </row>
    <row r="1147" spans="16:16" ht="15" customHeight="1" x14ac:dyDescent="0.25">
      <c r="P1147" s="11"/>
    </row>
    <row r="1148" spans="16:16" ht="15" customHeight="1" x14ac:dyDescent="0.25">
      <c r="P1148" s="11"/>
    </row>
    <row r="1149" spans="16:16" ht="15" customHeight="1" x14ac:dyDescent="0.25">
      <c r="P1149" s="11"/>
    </row>
    <row r="1150" spans="16:16" ht="15" customHeight="1" x14ac:dyDescent="0.25">
      <c r="P1150" s="11"/>
    </row>
  </sheetData>
  <sheetProtection sheet="1" objects="1" scenarios="1"/>
  <mergeCells count="3">
    <mergeCell ref="A1:N1"/>
    <mergeCell ref="A2:A3"/>
    <mergeCell ref="P3:U3"/>
  </mergeCells>
  <dataValidations count="1">
    <dataValidation allowBlank="1" showInputMessage="1" showErrorMessage="1" prompt="W tej kolumnie wprowadź nazwę pozycji" sqref="B2:B3 D3 F3 H3:I3 K3:L3" xr:uid="{00000000-0002-0000-0000-000000000000}">
      <formula1>0</formula1>
      <formula2>0</formula2>
    </dataValidation>
  </dataValidations>
  <pageMargins left="0.23622047244094491" right="0.23622047244094491" top="0.74803149606299213" bottom="0.74803149606299213" header="0.51181102362204722" footer="0.51181102362204722"/>
  <pageSetup paperSize="9" scale="40" fitToHeight="0" orientation="landscape" horizontalDpi="300" verticalDpi="300" r:id="rId1"/>
  <headerFooter>
    <oddHeader>&amp;LZnak sprawy: ZP.271.17.2026&amp;CDostawa materiałów zużywalnych w ramach projektu pn. „Edukacja dla przyszłości w gminie Oborniki Śląskie", dofinansowanym ze środków UE w ramach FEDS 2021-2027.&amp;RCzęść nr 1:  Gry edukacyjne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20"/>
  <sheetViews>
    <sheetView topLeftCell="A17" zoomScale="98" zoomScaleNormal="98" workbookViewId="0">
      <selection activeCell="B19" sqref="B19:B20"/>
    </sheetView>
  </sheetViews>
  <sheetFormatPr defaultColWidth="8.5703125" defaultRowHeight="15" customHeight="1" x14ac:dyDescent="0.25"/>
  <cols>
    <col min="1" max="1" width="4.5703125" customWidth="1"/>
    <col min="2" max="2" width="52" customWidth="1"/>
    <col min="3" max="3" width="21.5703125" customWidth="1"/>
    <col min="4" max="4" width="10.42578125" customWidth="1"/>
    <col min="5" max="5" width="11.5703125" hidden="1" customWidth="1"/>
    <col min="6" max="7" width="17" customWidth="1"/>
    <col min="8" max="8" width="22.140625" customWidth="1"/>
    <col min="9" max="9" width="24.140625" customWidth="1"/>
    <col min="10" max="10" width="26.85546875" customWidth="1"/>
    <col min="11" max="11" width="31" customWidth="1"/>
    <col min="12" max="12" width="16.42578125" customWidth="1"/>
    <col min="13" max="13" width="14.7109375" customWidth="1"/>
    <col min="14" max="14" width="27.5703125" customWidth="1"/>
  </cols>
  <sheetData>
    <row r="1" spans="1:21" s="13" customFormat="1" ht="98.25" customHeight="1" x14ac:dyDescent="0.25">
      <c r="A1" s="135" t="s">
        <v>171</v>
      </c>
      <c r="B1" s="135"/>
      <c r="C1" s="135"/>
      <c r="D1" s="135"/>
      <c r="E1" s="135"/>
      <c r="F1" s="135"/>
      <c r="G1" s="135"/>
      <c r="H1" s="135"/>
      <c r="I1" s="135"/>
      <c r="J1" s="135"/>
      <c r="K1" s="135"/>
      <c r="L1" s="135"/>
      <c r="M1" s="135"/>
      <c r="N1" s="135"/>
      <c r="O1" s="14"/>
    </row>
    <row r="2" spans="1:21" ht="51.75" customHeight="1" x14ac:dyDescent="0.25">
      <c r="A2" s="138" t="s">
        <v>1</v>
      </c>
      <c r="B2" s="50" t="s">
        <v>172</v>
      </c>
      <c r="C2" s="9" t="s">
        <v>3</v>
      </c>
      <c r="D2" s="9" t="s">
        <v>4</v>
      </c>
      <c r="E2" s="9" t="s">
        <v>5</v>
      </c>
      <c r="F2" s="9" t="s">
        <v>6</v>
      </c>
      <c r="G2" s="9" t="s">
        <v>5</v>
      </c>
      <c r="H2" s="9" t="s">
        <v>7</v>
      </c>
      <c r="I2" s="9" t="s">
        <v>8</v>
      </c>
      <c r="J2" s="9" t="s">
        <v>9</v>
      </c>
      <c r="K2" s="9" t="s">
        <v>173</v>
      </c>
      <c r="L2" s="9" t="s">
        <v>11</v>
      </c>
      <c r="M2" s="9" t="s">
        <v>12</v>
      </c>
      <c r="N2" s="9" t="s">
        <v>13</v>
      </c>
      <c r="P2" s="16" t="s">
        <v>14</v>
      </c>
      <c r="Q2" s="17" t="s">
        <v>15</v>
      </c>
      <c r="R2" s="18" t="s">
        <v>16</v>
      </c>
      <c r="S2" s="19" t="s">
        <v>17</v>
      </c>
      <c r="T2" s="2" t="s">
        <v>18</v>
      </c>
      <c r="U2" s="1" t="s">
        <v>19</v>
      </c>
    </row>
    <row r="3" spans="1:21" x14ac:dyDescent="0.25">
      <c r="A3" s="138"/>
      <c r="B3" s="9">
        <v>1</v>
      </c>
      <c r="C3" s="9">
        <v>2</v>
      </c>
      <c r="D3" s="9">
        <v>3</v>
      </c>
      <c r="E3" s="9">
        <v>4</v>
      </c>
      <c r="F3" s="9">
        <v>4</v>
      </c>
      <c r="G3" s="9">
        <v>5</v>
      </c>
      <c r="H3" s="9">
        <v>6</v>
      </c>
      <c r="I3" s="9">
        <v>7</v>
      </c>
      <c r="J3" s="9">
        <v>8</v>
      </c>
      <c r="K3" s="9">
        <v>9</v>
      </c>
      <c r="L3" s="9">
        <v>10</v>
      </c>
      <c r="M3" s="9">
        <v>11</v>
      </c>
      <c r="N3" s="9">
        <v>12</v>
      </c>
      <c r="P3" s="137" t="s">
        <v>174</v>
      </c>
      <c r="Q3" s="137"/>
      <c r="R3" s="137"/>
      <c r="S3" s="137"/>
      <c r="T3" s="137"/>
      <c r="U3" s="137"/>
    </row>
    <row r="4" spans="1:21" x14ac:dyDescent="0.25">
      <c r="A4" s="10">
        <v>1</v>
      </c>
      <c r="B4" s="51" t="s">
        <v>175</v>
      </c>
      <c r="C4" s="34" t="s">
        <v>22</v>
      </c>
      <c r="D4" s="52">
        <v>10</v>
      </c>
      <c r="F4" s="53">
        <v>0.23</v>
      </c>
      <c r="G4" s="24"/>
      <c r="H4" s="25">
        <f t="shared" ref="H4:H17" si="0">ROUND(G4*(1+F4),2)</f>
        <v>0</v>
      </c>
      <c r="I4" s="26">
        <f t="shared" ref="I4:I17" si="1">ROUND(D4*G4,2)</f>
        <v>0</v>
      </c>
      <c r="J4" s="25">
        <f t="shared" ref="J4:J17" si="2">ROUND(I4*(1+F4),2)</f>
        <v>0</v>
      </c>
      <c r="K4" s="54"/>
      <c r="L4" s="55"/>
      <c r="M4" s="55"/>
      <c r="N4" s="55"/>
      <c r="P4" s="21"/>
      <c r="Q4" s="20" t="s">
        <v>176</v>
      </c>
      <c r="R4" s="20" t="s">
        <v>176</v>
      </c>
      <c r="S4" s="56">
        <v>10</v>
      </c>
      <c r="T4" s="21"/>
      <c r="U4" s="21"/>
    </row>
    <row r="5" spans="1:21" ht="30" x14ac:dyDescent="0.25">
      <c r="A5" s="10">
        <v>2</v>
      </c>
      <c r="B5" s="51" t="s">
        <v>177</v>
      </c>
      <c r="C5" s="34" t="s">
        <v>22</v>
      </c>
      <c r="D5" s="52">
        <v>1</v>
      </c>
      <c r="F5" s="57">
        <v>0.23</v>
      </c>
      <c r="G5" s="24"/>
      <c r="H5" s="25">
        <f t="shared" si="0"/>
        <v>0</v>
      </c>
      <c r="I5" s="26">
        <f t="shared" si="1"/>
        <v>0</v>
      </c>
      <c r="J5" s="25">
        <f t="shared" si="2"/>
        <v>0</v>
      </c>
      <c r="K5" s="54"/>
      <c r="L5" s="55"/>
      <c r="M5" s="55"/>
      <c r="N5" s="55"/>
      <c r="P5" s="21"/>
      <c r="Q5" s="20" t="s">
        <v>176</v>
      </c>
      <c r="R5" s="20" t="s">
        <v>176</v>
      </c>
      <c r="S5" s="56">
        <v>1</v>
      </c>
      <c r="T5" s="21"/>
      <c r="U5" s="21"/>
    </row>
    <row r="6" spans="1:21" ht="30" x14ac:dyDescent="0.25">
      <c r="A6" s="10">
        <v>3</v>
      </c>
      <c r="B6" s="51" t="s">
        <v>178</v>
      </c>
      <c r="C6" s="34" t="s">
        <v>22</v>
      </c>
      <c r="D6" s="52">
        <v>1</v>
      </c>
      <c r="F6" s="57">
        <v>0.23</v>
      </c>
      <c r="G6" s="24"/>
      <c r="H6" s="25">
        <f t="shared" si="0"/>
        <v>0</v>
      </c>
      <c r="I6" s="26">
        <f t="shared" si="1"/>
        <v>0</v>
      </c>
      <c r="J6" s="25">
        <f t="shared" si="2"/>
        <v>0</v>
      </c>
      <c r="K6" s="54"/>
      <c r="L6" s="55"/>
      <c r="M6" s="55"/>
      <c r="N6" s="55"/>
      <c r="P6" s="21"/>
      <c r="Q6" s="20" t="s">
        <v>176</v>
      </c>
      <c r="R6" s="20" t="s">
        <v>176</v>
      </c>
      <c r="S6" s="56">
        <v>1</v>
      </c>
      <c r="T6" s="21"/>
      <c r="U6" s="21"/>
    </row>
    <row r="7" spans="1:21" ht="30" x14ac:dyDescent="0.25">
      <c r="A7" s="10">
        <v>4</v>
      </c>
      <c r="B7" s="51" t="s">
        <v>179</v>
      </c>
      <c r="C7" s="34" t="s">
        <v>22</v>
      </c>
      <c r="D7" s="52">
        <v>1</v>
      </c>
      <c r="F7" s="53">
        <v>0.23</v>
      </c>
      <c r="G7" s="24"/>
      <c r="H7" s="25">
        <f t="shared" si="0"/>
        <v>0</v>
      </c>
      <c r="I7" s="26">
        <f t="shared" si="1"/>
        <v>0</v>
      </c>
      <c r="J7" s="25">
        <f t="shared" si="2"/>
        <v>0</v>
      </c>
      <c r="K7" s="54"/>
      <c r="L7" s="55"/>
      <c r="M7" s="55"/>
      <c r="N7" s="55"/>
      <c r="P7" s="21"/>
      <c r="Q7" s="20" t="s">
        <v>176</v>
      </c>
      <c r="R7" s="20" t="s">
        <v>176</v>
      </c>
      <c r="S7" s="56">
        <v>1</v>
      </c>
      <c r="T7" s="21"/>
      <c r="U7" s="21"/>
    </row>
    <row r="8" spans="1:21" ht="30" x14ac:dyDescent="0.25">
      <c r="A8" s="10">
        <v>5</v>
      </c>
      <c r="B8" s="51" t="s">
        <v>180</v>
      </c>
      <c r="C8" s="34" t="s">
        <v>22</v>
      </c>
      <c r="D8" s="52">
        <v>1</v>
      </c>
      <c r="F8" s="57">
        <v>0.23</v>
      </c>
      <c r="G8" s="24"/>
      <c r="H8" s="25">
        <f t="shared" si="0"/>
        <v>0</v>
      </c>
      <c r="I8" s="26">
        <f t="shared" si="1"/>
        <v>0</v>
      </c>
      <c r="J8" s="25">
        <f t="shared" si="2"/>
        <v>0</v>
      </c>
      <c r="K8" s="54"/>
      <c r="L8" s="55"/>
      <c r="M8" s="55"/>
      <c r="N8" s="55"/>
      <c r="P8" s="21"/>
      <c r="Q8" s="20" t="s">
        <v>176</v>
      </c>
      <c r="R8" s="20" t="s">
        <v>176</v>
      </c>
      <c r="S8" s="56">
        <v>1</v>
      </c>
      <c r="T8" s="21"/>
      <c r="U8" s="21"/>
    </row>
    <row r="9" spans="1:21" ht="60" x14ac:dyDescent="0.25">
      <c r="A9" s="58">
        <v>6</v>
      </c>
      <c r="B9" s="51" t="s">
        <v>181</v>
      </c>
      <c r="C9" s="34" t="s">
        <v>22</v>
      </c>
      <c r="D9" s="52">
        <v>2</v>
      </c>
      <c r="F9" s="57">
        <v>0.23</v>
      </c>
      <c r="G9" s="24"/>
      <c r="H9" s="25">
        <f t="shared" si="0"/>
        <v>0</v>
      </c>
      <c r="I9" s="26">
        <f t="shared" si="1"/>
        <v>0</v>
      </c>
      <c r="J9" s="25">
        <f t="shared" si="2"/>
        <v>0</v>
      </c>
      <c r="K9" s="54"/>
      <c r="L9" s="55"/>
      <c r="M9" s="55"/>
      <c r="N9" s="55"/>
      <c r="P9" s="21"/>
      <c r="Q9" s="59">
        <v>2</v>
      </c>
      <c r="R9" s="20" t="s">
        <v>176</v>
      </c>
      <c r="S9" s="20" t="s">
        <v>176</v>
      </c>
      <c r="T9" s="21"/>
      <c r="U9" s="21"/>
    </row>
    <row r="10" spans="1:21" ht="60" x14ac:dyDescent="0.25">
      <c r="A10" s="58">
        <v>7</v>
      </c>
      <c r="B10" s="51" t="s">
        <v>182</v>
      </c>
      <c r="C10" s="34" t="s">
        <v>22</v>
      </c>
      <c r="D10" s="52">
        <v>3</v>
      </c>
      <c r="F10" s="53">
        <v>0.23</v>
      </c>
      <c r="G10" s="24"/>
      <c r="H10" s="25">
        <f t="shared" si="0"/>
        <v>0</v>
      </c>
      <c r="I10" s="26">
        <f t="shared" si="1"/>
        <v>0</v>
      </c>
      <c r="J10" s="25">
        <f t="shared" si="2"/>
        <v>0</v>
      </c>
      <c r="K10" s="54"/>
      <c r="L10" s="55"/>
      <c r="M10" s="55"/>
      <c r="N10" s="55"/>
      <c r="P10" s="21"/>
      <c r="Q10" s="59">
        <v>3</v>
      </c>
      <c r="R10" s="20" t="s">
        <v>176</v>
      </c>
      <c r="S10" s="20" t="s">
        <v>176</v>
      </c>
      <c r="T10" s="21"/>
      <c r="U10" s="21"/>
    </row>
    <row r="11" spans="1:21" x14ac:dyDescent="0.25">
      <c r="A11" s="10">
        <v>8</v>
      </c>
      <c r="B11" s="22" t="s">
        <v>183</v>
      </c>
      <c r="C11" s="34" t="s">
        <v>22</v>
      </c>
      <c r="D11" s="52">
        <v>1</v>
      </c>
      <c r="F11" s="57">
        <v>0.23</v>
      </c>
      <c r="G11" s="24"/>
      <c r="H11" s="25">
        <f t="shared" si="0"/>
        <v>0</v>
      </c>
      <c r="I11" s="26">
        <f t="shared" si="1"/>
        <v>0</v>
      </c>
      <c r="J11" s="25">
        <f t="shared" si="2"/>
        <v>0</v>
      </c>
      <c r="K11" s="54"/>
      <c r="L11" s="55"/>
      <c r="M11" s="55"/>
      <c r="N11" s="55"/>
      <c r="P11" s="21"/>
      <c r="Q11" s="20" t="s">
        <v>176</v>
      </c>
      <c r="R11" s="37">
        <v>1</v>
      </c>
      <c r="S11" s="20" t="s">
        <v>176</v>
      </c>
      <c r="T11" s="21"/>
      <c r="U11" s="21"/>
    </row>
    <row r="12" spans="1:21" x14ac:dyDescent="0.25">
      <c r="A12" s="10">
        <v>9</v>
      </c>
      <c r="B12" s="22" t="s">
        <v>184</v>
      </c>
      <c r="C12" s="34" t="s">
        <v>22</v>
      </c>
      <c r="D12" s="52">
        <v>3</v>
      </c>
      <c r="F12" s="57">
        <v>0.23</v>
      </c>
      <c r="G12" s="24"/>
      <c r="H12" s="25">
        <f t="shared" si="0"/>
        <v>0</v>
      </c>
      <c r="I12" s="26">
        <f t="shared" si="1"/>
        <v>0</v>
      </c>
      <c r="J12" s="25">
        <f t="shared" si="2"/>
        <v>0</v>
      </c>
      <c r="K12" s="54"/>
      <c r="L12" s="55"/>
      <c r="M12" s="55"/>
      <c r="N12" s="55"/>
      <c r="P12" s="21"/>
      <c r="Q12" s="20" t="s">
        <v>176</v>
      </c>
      <c r="R12" s="37">
        <v>3</v>
      </c>
      <c r="S12" s="20" t="s">
        <v>176</v>
      </c>
      <c r="T12" s="21"/>
      <c r="U12" s="21"/>
    </row>
    <row r="13" spans="1:21" ht="30" x14ac:dyDescent="0.25">
      <c r="A13" s="10">
        <v>10</v>
      </c>
      <c r="B13" s="22" t="s">
        <v>185</v>
      </c>
      <c r="C13" s="34" t="s">
        <v>22</v>
      </c>
      <c r="D13" s="52">
        <v>1</v>
      </c>
      <c r="F13" s="53">
        <v>0.23</v>
      </c>
      <c r="G13" s="24"/>
      <c r="H13" s="25">
        <f t="shared" si="0"/>
        <v>0</v>
      </c>
      <c r="I13" s="26">
        <f t="shared" si="1"/>
        <v>0</v>
      </c>
      <c r="J13" s="25">
        <f t="shared" si="2"/>
        <v>0</v>
      </c>
      <c r="K13" s="54"/>
      <c r="L13" s="55"/>
      <c r="M13" s="55"/>
      <c r="N13" s="55"/>
      <c r="P13" s="21"/>
      <c r="Q13" s="21"/>
      <c r="R13" s="21"/>
      <c r="S13" s="21"/>
      <c r="T13" s="21"/>
      <c r="U13" s="60">
        <v>1</v>
      </c>
    </row>
    <row r="14" spans="1:21" ht="30" x14ac:dyDescent="0.25">
      <c r="A14" s="10">
        <v>11</v>
      </c>
      <c r="B14" s="22" t="s">
        <v>186</v>
      </c>
      <c r="C14" s="34" t="s">
        <v>22</v>
      </c>
      <c r="D14" s="52">
        <v>1</v>
      </c>
      <c r="F14" s="57">
        <v>0.23</v>
      </c>
      <c r="G14" s="24"/>
      <c r="H14" s="25">
        <f t="shared" si="0"/>
        <v>0</v>
      </c>
      <c r="I14" s="26">
        <f t="shared" si="1"/>
        <v>0</v>
      </c>
      <c r="J14" s="25">
        <f t="shared" si="2"/>
        <v>0</v>
      </c>
      <c r="K14" s="54"/>
      <c r="L14" s="55"/>
      <c r="M14" s="55"/>
      <c r="N14" s="55"/>
      <c r="P14" s="21"/>
      <c r="Q14" s="21"/>
      <c r="R14" s="21"/>
      <c r="S14" s="21"/>
      <c r="T14" s="21"/>
      <c r="U14" s="60">
        <v>1</v>
      </c>
    </row>
    <row r="15" spans="1:21" x14ac:dyDescent="0.25">
      <c r="A15" s="10">
        <v>12</v>
      </c>
      <c r="B15" s="22" t="s">
        <v>187</v>
      </c>
      <c r="C15" s="34" t="s">
        <v>124</v>
      </c>
      <c r="D15" s="52">
        <v>1</v>
      </c>
      <c r="F15" s="57">
        <v>0.23</v>
      </c>
      <c r="G15" s="24"/>
      <c r="H15" s="25">
        <f t="shared" si="0"/>
        <v>0</v>
      </c>
      <c r="I15" s="26">
        <f t="shared" si="1"/>
        <v>0</v>
      </c>
      <c r="J15" s="25">
        <f t="shared" si="2"/>
        <v>0</v>
      </c>
      <c r="K15" s="54"/>
      <c r="L15" s="55"/>
      <c r="M15" s="55"/>
      <c r="N15" s="55"/>
      <c r="P15" s="21"/>
      <c r="Q15" s="21"/>
      <c r="R15" s="21"/>
      <c r="S15" s="21"/>
      <c r="T15" s="21"/>
      <c r="U15" s="60">
        <v>1</v>
      </c>
    </row>
    <row r="16" spans="1:21" x14ac:dyDescent="0.25">
      <c r="A16" s="61">
        <v>13</v>
      </c>
      <c r="B16" s="62" t="s">
        <v>188</v>
      </c>
      <c r="C16" s="34" t="s">
        <v>22</v>
      </c>
      <c r="D16" s="52">
        <v>1</v>
      </c>
      <c r="F16" s="53">
        <v>0.23</v>
      </c>
      <c r="G16" s="24"/>
      <c r="H16" s="25">
        <f t="shared" si="0"/>
        <v>0</v>
      </c>
      <c r="I16" s="26">
        <f t="shared" si="1"/>
        <v>0</v>
      </c>
      <c r="J16" s="25">
        <f t="shared" si="2"/>
        <v>0</v>
      </c>
      <c r="K16" s="54"/>
      <c r="L16" s="55"/>
      <c r="M16" s="55"/>
      <c r="N16" s="55"/>
      <c r="P16" s="21"/>
      <c r="Q16" s="21"/>
      <c r="R16" s="21"/>
      <c r="S16" s="21"/>
      <c r="T16" s="21"/>
      <c r="U16" s="60">
        <v>1</v>
      </c>
    </row>
    <row r="17" spans="1:21" ht="390" x14ac:dyDescent="0.25">
      <c r="A17" s="61">
        <v>14</v>
      </c>
      <c r="B17" s="22" t="s">
        <v>189</v>
      </c>
      <c r="C17" s="8" t="s">
        <v>22</v>
      </c>
      <c r="D17" s="8">
        <f>SUM(O17:T17)</f>
        <v>1</v>
      </c>
      <c r="E17" s="63"/>
      <c r="F17" s="64">
        <v>0.23</v>
      </c>
      <c r="G17" s="24"/>
      <c r="H17" s="25">
        <f t="shared" si="0"/>
        <v>0</v>
      </c>
      <c r="I17" s="26">
        <f t="shared" si="1"/>
        <v>0</v>
      </c>
      <c r="J17" s="25">
        <f t="shared" si="2"/>
        <v>0</v>
      </c>
      <c r="K17" s="65"/>
      <c r="L17" s="66"/>
      <c r="M17" s="66"/>
      <c r="N17" s="66"/>
      <c r="O17" s="67"/>
      <c r="P17" s="8"/>
      <c r="Q17" s="8"/>
      <c r="R17" s="63"/>
      <c r="S17" s="3">
        <v>1</v>
      </c>
      <c r="T17" s="63"/>
      <c r="U17" s="29"/>
    </row>
    <row r="18" spans="1:21" ht="15" customHeight="1" thickBot="1" x14ac:dyDescent="0.3"/>
    <row r="19" spans="1:21" ht="35.25" customHeight="1" x14ac:dyDescent="0.25">
      <c r="B19" s="133" t="s">
        <v>447</v>
      </c>
    </row>
    <row r="20" spans="1:21" ht="32.25" customHeight="1" thickBot="1" x14ac:dyDescent="0.3">
      <c r="B20" s="134" t="s">
        <v>445</v>
      </c>
    </row>
  </sheetData>
  <sheetProtection sheet="1" objects="1" scenarios="1"/>
  <mergeCells count="3">
    <mergeCell ref="A1:N1"/>
    <mergeCell ref="A2:A3"/>
    <mergeCell ref="P3:U3"/>
  </mergeCells>
  <dataValidations count="1">
    <dataValidation allowBlank="1" showInputMessage="1" showErrorMessage="1" prompt="W tej kolumnie wprowadź nazwę pozycji" sqref="B2:B3 D3 F3 H3:I3 K3:L3 N3" xr:uid="{00000000-0002-0000-0100-000000000000}">
      <formula1>0</formula1>
      <formula2>0</formula2>
    </dataValidation>
  </dataValidations>
  <pageMargins left="0.23622047244094491" right="0.23622047244094491" top="0.74803149606299213" bottom="0.74803149606299213" header="0.51181102362204722" footer="0.51181102362204722"/>
  <pageSetup paperSize="9" scale="42" fitToHeight="0" orientation="landscape" horizontalDpi="300" verticalDpi="300" r:id="rId1"/>
  <headerFooter>
    <oddHeader>&amp;LZnak sprawy: ZP.271.17.2026&amp;CDostawa materiałów zużywalnych w ramach projektu pn. „Edukacja dla przyszłości w gminie
Oborniki Śląskie", dofinansowanym ze środków UE w ramach FEDS 2021-2027.&amp;RCzęść nr 2: Tonery i drobny sprzęt komputerowy</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12"/>
  <sheetViews>
    <sheetView topLeftCell="A100" zoomScale="96" zoomScaleNormal="96" workbookViewId="0">
      <selection activeCell="B111" sqref="B111"/>
    </sheetView>
  </sheetViews>
  <sheetFormatPr defaultColWidth="8.5703125" defaultRowHeight="15" customHeight="1" x14ac:dyDescent="0.25"/>
  <cols>
    <col min="1" max="1" width="4.5703125" customWidth="1"/>
    <col min="2" max="2" width="78.28515625" customWidth="1"/>
    <col min="3" max="3" width="21.5703125" customWidth="1"/>
    <col min="4" max="4" width="10.42578125" customWidth="1"/>
    <col min="5" max="5" width="11.5703125" hidden="1" customWidth="1"/>
    <col min="6" max="7" width="17" customWidth="1"/>
    <col min="8" max="8" width="22.140625" customWidth="1"/>
    <col min="9" max="9" width="24.140625" customWidth="1"/>
    <col min="10" max="10" width="26.85546875" customWidth="1"/>
    <col min="11" max="11" width="31" customWidth="1"/>
    <col min="12" max="12" width="16.42578125" customWidth="1"/>
    <col min="13" max="13" width="14.7109375" customWidth="1"/>
    <col min="14" max="14" width="31.140625" customWidth="1"/>
  </cols>
  <sheetData>
    <row r="1" spans="1:21" s="13" customFormat="1" ht="98.25" customHeight="1" x14ac:dyDescent="0.25">
      <c r="A1" s="135" t="s">
        <v>171</v>
      </c>
      <c r="B1" s="135"/>
      <c r="C1" s="135"/>
      <c r="D1" s="135"/>
      <c r="E1" s="135"/>
      <c r="F1" s="135"/>
      <c r="G1" s="135"/>
      <c r="H1" s="135"/>
      <c r="I1" s="135"/>
      <c r="J1" s="135"/>
      <c r="K1" s="135"/>
      <c r="L1" s="135"/>
      <c r="M1" s="135"/>
      <c r="N1" s="135"/>
      <c r="O1" s="14"/>
    </row>
    <row r="2" spans="1:21" ht="51.75" customHeight="1" x14ac:dyDescent="0.25">
      <c r="A2" s="138" t="s">
        <v>1</v>
      </c>
      <c r="B2" s="68" t="s">
        <v>172</v>
      </c>
      <c r="C2" s="9" t="s">
        <v>3</v>
      </c>
      <c r="D2" s="9" t="s">
        <v>4</v>
      </c>
      <c r="E2" s="9" t="s">
        <v>5</v>
      </c>
      <c r="F2" s="9" t="s">
        <v>6</v>
      </c>
      <c r="G2" s="9" t="s">
        <v>5</v>
      </c>
      <c r="H2" s="9" t="s">
        <v>7</v>
      </c>
      <c r="I2" s="9" t="s">
        <v>8</v>
      </c>
      <c r="J2" s="9" t="s">
        <v>9</v>
      </c>
      <c r="K2" s="9" t="s">
        <v>173</v>
      </c>
      <c r="L2" s="9" t="s">
        <v>11</v>
      </c>
      <c r="M2" s="9" t="s">
        <v>12</v>
      </c>
      <c r="N2" s="9" t="s">
        <v>13</v>
      </c>
      <c r="P2" s="16" t="s">
        <v>14</v>
      </c>
      <c r="Q2" s="17" t="s">
        <v>15</v>
      </c>
      <c r="R2" s="18" t="s">
        <v>16</v>
      </c>
      <c r="S2" s="19" t="s">
        <v>17</v>
      </c>
      <c r="T2" s="2" t="s">
        <v>18</v>
      </c>
      <c r="U2" s="1" t="s">
        <v>19</v>
      </c>
    </row>
    <row r="3" spans="1:21" x14ac:dyDescent="0.25">
      <c r="A3" s="138"/>
      <c r="B3" s="9">
        <v>1</v>
      </c>
      <c r="C3" s="9">
        <v>2</v>
      </c>
      <c r="D3" s="9">
        <v>3</v>
      </c>
      <c r="E3" s="9">
        <v>4</v>
      </c>
      <c r="F3" s="9">
        <v>4</v>
      </c>
      <c r="G3" s="9">
        <v>5</v>
      </c>
      <c r="H3" s="9">
        <v>6</v>
      </c>
      <c r="I3" s="9">
        <v>7</v>
      </c>
      <c r="J3" s="9">
        <v>8</v>
      </c>
      <c r="K3" s="9">
        <v>9</v>
      </c>
      <c r="L3" s="9">
        <v>10</v>
      </c>
      <c r="M3" s="9">
        <v>11</v>
      </c>
      <c r="N3" s="9">
        <v>12</v>
      </c>
      <c r="P3" s="137" t="s">
        <v>174</v>
      </c>
      <c r="Q3" s="137"/>
      <c r="R3" s="137"/>
      <c r="S3" s="137"/>
      <c r="T3" s="137"/>
      <c r="U3" s="137"/>
    </row>
    <row r="4" spans="1:21" ht="31.5" x14ac:dyDescent="0.25">
      <c r="A4" s="29">
        <v>1</v>
      </c>
      <c r="B4" s="69" t="s">
        <v>190</v>
      </c>
      <c r="C4" s="20" t="s">
        <v>191</v>
      </c>
      <c r="D4" s="52">
        <f>10+7</f>
        <v>17</v>
      </c>
      <c r="F4" s="53">
        <v>0.23</v>
      </c>
      <c r="G4" s="24"/>
      <c r="H4" s="25">
        <f t="shared" ref="H4:H35" si="0">ROUND(G4*(1+F4),2)</f>
        <v>0</v>
      </c>
      <c r="I4" s="26">
        <f t="shared" ref="I4:I35" si="1">ROUND(D4*G4,2)</f>
        <v>0</v>
      </c>
      <c r="J4" s="25">
        <f t="shared" ref="J4:J35" si="2">ROUND(I4*(1+F4),2)</f>
        <v>0</v>
      </c>
      <c r="K4" s="54"/>
      <c r="L4" s="55"/>
      <c r="M4" s="55"/>
      <c r="N4" s="55"/>
      <c r="P4" s="29"/>
      <c r="Q4" s="29"/>
      <c r="R4" s="29"/>
      <c r="S4" s="19">
        <v>10</v>
      </c>
      <c r="T4" s="2">
        <v>7</v>
      </c>
      <c r="U4" s="29"/>
    </row>
    <row r="5" spans="1:21" ht="15.75" x14ac:dyDescent="0.25">
      <c r="A5" s="29">
        <v>2</v>
      </c>
      <c r="B5" s="70" t="s">
        <v>192</v>
      </c>
      <c r="C5" s="34" t="s">
        <v>191</v>
      </c>
      <c r="D5" s="52">
        <v>2</v>
      </c>
      <c r="F5" s="53">
        <v>0.23</v>
      </c>
      <c r="G5" s="24"/>
      <c r="H5" s="25">
        <f t="shared" si="0"/>
        <v>0</v>
      </c>
      <c r="I5" s="26">
        <f t="shared" si="1"/>
        <v>0</v>
      </c>
      <c r="J5" s="25">
        <f t="shared" si="2"/>
        <v>0</v>
      </c>
      <c r="K5" s="54"/>
      <c r="L5" s="55"/>
      <c r="M5" s="55"/>
      <c r="N5" s="55"/>
      <c r="P5" s="29"/>
      <c r="Q5" s="29"/>
      <c r="R5" s="29"/>
      <c r="S5" s="19">
        <v>2</v>
      </c>
      <c r="T5" s="29"/>
      <c r="U5" s="29"/>
    </row>
    <row r="6" spans="1:21" ht="15.75" x14ac:dyDescent="0.25">
      <c r="A6" s="29">
        <v>3</v>
      </c>
      <c r="B6" s="70" t="s">
        <v>193</v>
      </c>
      <c r="C6" s="34" t="s">
        <v>191</v>
      </c>
      <c r="D6" s="52">
        <v>1</v>
      </c>
      <c r="F6" s="53">
        <v>0.23</v>
      </c>
      <c r="G6" s="24"/>
      <c r="H6" s="25">
        <f t="shared" si="0"/>
        <v>0</v>
      </c>
      <c r="I6" s="26">
        <f t="shared" si="1"/>
        <v>0</v>
      </c>
      <c r="J6" s="25">
        <f t="shared" si="2"/>
        <v>0</v>
      </c>
      <c r="K6" s="54"/>
      <c r="L6" s="55"/>
      <c r="M6" s="55"/>
      <c r="N6" s="55"/>
      <c r="P6" s="29"/>
      <c r="Q6" s="29"/>
      <c r="R6" s="29"/>
      <c r="S6" s="19">
        <v>1</v>
      </c>
      <c r="T6" s="29"/>
      <c r="U6" s="29"/>
    </row>
    <row r="7" spans="1:21" ht="15.75" x14ac:dyDescent="0.25">
      <c r="A7" s="29">
        <v>4</v>
      </c>
      <c r="B7" s="71" t="s">
        <v>194</v>
      </c>
      <c r="C7" s="34" t="s">
        <v>191</v>
      </c>
      <c r="D7" s="52">
        <v>1</v>
      </c>
      <c r="F7" s="53">
        <v>0.23</v>
      </c>
      <c r="G7" s="24"/>
      <c r="H7" s="25">
        <f t="shared" si="0"/>
        <v>0</v>
      </c>
      <c r="I7" s="26">
        <f t="shared" si="1"/>
        <v>0</v>
      </c>
      <c r="J7" s="25">
        <f t="shared" si="2"/>
        <v>0</v>
      </c>
      <c r="K7" s="54"/>
      <c r="L7" s="55"/>
      <c r="M7" s="55"/>
      <c r="N7" s="55"/>
      <c r="P7" s="29"/>
      <c r="Q7" s="29"/>
      <c r="R7" s="29"/>
      <c r="S7" s="19">
        <v>1</v>
      </c>
      <c r="T7" s="29"/>
      <c r="U7" s="29"/>
    </row>
    <row r="8" spans="1:21" ht="15.75" x14ac:dyDescent="0.25">
      <c r="A8" s="29">
        <v>5</v>
      </c>
      <c r="B8" s="71" t="s">
        <v>195</v>
      </c>
      <c r="C8" s="34" t="s">
        <v>191</v>
      </c>
      <c r="D8" s="52">
        <v>1</v>
      </c>
      <c r="F8" s="53">
        <v>0.23</v>
      </c>
      <c r="G8" s="24"/>
      <c r="H8" s="25">
        <f t="shared" si="0"/>
        <v>0</v>
      </c>
      <c r="I8" s="26">
        <f t="shared" si="1"/>
        <v>0</v>
      </c>
      <c r="J8" s="25">
        <f t="shared" si="2"/>
        <v>0</v>
      </c>
      <c r="K8" s="54"/>
      <c r="L8" s="55"/>
      <c r="M8" s="55"/>
      <c r="N8" s="55"/>
      <c r="P8" s="29"/>
      <c r="Q8" s="29"/>
      <c r="R8" s="29"/>
      <c r="S8" s="19">
        <v>1</v>
      </c>
      <c r="T8" s="29"/>
      <c r="U8" s="29"/>
    </row>
    <row r="9" spans="1:21" ht="15.75" x14ac:dyDescent="0.25">
      <c r="A9" s="29">
        <v>6</v>
      </c>
      <c r="B9" s="70" t="s">
        <v>196</v>
      </c>
      <c r="C9" s="34" t="s">
        <v>191</v>
      </c>
      <c r="D9" s="52">
        <f>1+1</f>
        <v>2</v>
      </c>
      <c r="F9" s="53">
        <v>0.23</v>
      </c>
      <c r="G9" s="24"/>
      <c r="H9" s="25">
        <f t="shared" si="0"/>
        <v>0</v>
      </c>
      <c r="I9" s="26">
        <f t="shared" si="1"/>
        <v>0</v>
      </c>
      <c r="J9" s="25">
        <f t="shared" si="2"/>
        <v>0</v>
      </c>
      <c r="K9" s="54"/>
      <c r="L9" s="55"/>
      <c r="M9" s="55"/>
      <c r="N9" s="55"/>
      <c r="P9" s="29"/>
      <c r="Q9" s="29"/>
      <c r="R9" s="29"/>
      <c r="S9" s="19">
        <v>1</v>
      </c>
      <c r="T9" s="29"/>
      <c r="U9" s="72">
        <v>1</v>
      </c>
    </row>
    <row r="10" spans="1:21" ht="31.5" x14ac:dyDescent="0.25">
      <c r="A10" s="29">
        <v>7</v>
      </c>
      <c r="B10" s="73" t="s">
        <v>197</v>
      </c>
      <c r="C10" s="34" t="s">
        <v>191</v>
      </c>
      <c r="D10" s="52">
        <v>24</v>
      </c>
      <c r="F10" s="53">
        <v>0.23</v>
      </c>
      <c r="G10" s="24"/>
      <c r="H10" s="25">
        <f t="shared" si="0"/>
        <v>0</v>
      </c>
      <c r="I10" s="26">
        <f t="shared" si="1"/>
        <v>0</v>
      </c>
      <c r="J10" s="25">
        <f t="shared" si="2"/>
        <v>0</v>
      </c>
      <c r="K10" s="54"/>
      <c r="L10" s="55"/>
      <c r="M10" s="55"/>
      <c r="N10" s="55"/>
      <c r="P10" s="29"/>
      <c r="Q10" s="29"/>
      <c r="R10" s="29"/>
      <c r="S10" s="19">
        <v>24</v>
      </c>
      <c r="T10" s="29"/>
      <c r="U10" s="29"/>
    </row>
    <row r="11" spans="1:21" ht="15.75" x14ac:dyDescent="0.25">
      <c r="A11" s="29">
        <v>8</v>
      </c>
      <c r="B11" s="70" t="s">
        <v>198</v>
      </c>
      <c r="C11" s="34" t="s">
        <v>191</v>
      </c>
      <c r="D11" s="52">
        <f>6+5+3+1+2+1</f>
        <v>18</v>
      </c>
      <c r="F11" s="53">
        <v>0.23</v>
      </c>
      <c r="G11" s="24"/>
      <c r="H11" s="25">
        <f t="shared" si="0"/>
        <v>0</v>
      </c>
      <c r="I11" s="26">
        <f t="shared" si="1"/>
        <v>0</v>
      </c>
      <c r="J11" s="25">
        <f t="shared" si="2"/>
        <v>0</v>
      </c>
      <c r="K11" s="54"/>
      <c r="L11" s="55"/>
      <c r="M11" s="55"/>
      <c r="N11" s="55"/>
      <c r="P11" s="29"/>
      <c r="Q11" s="29"/>
      <c r="R11" s="29"/>
      <c r="S11" s="19">
        <v>6</v>
      </c>
      <c r="T11" s="29"/>
      <c r="U11" s="72">
        <f>5+3+1+2+1</f>
        <v>12</v>
      </c>
    </row>
    <row r="12" spans="1:21" ht="15.75" x14ac:dyDescent="0.25">
      <c r="A12" s="29">
        <v>9</v>
      </c>
      <c r="B12" s="70" t="s">
        <v>199</v>
      </c>
      <c r="C12" s="34" t="s">
        <v>191</v>
      </c>
      <c r="D12" s="52">
        <v>6</v>
      </c>
      <c r="F12" s="53">
        <v>0.23</v>
      </c>
      <c r="G12" s="24"/>
      <c r="H12" s="25">
        <f t="shared" si="0"/>
        <v>0</v>
      </c>
      <c r="I12" s="26">
        <f t="shared" si="1"/>
        <v>0</v>
      </c>
      <c r="J12" s="25">
        <f t="shared" si="2"/>
        <v>0</v>
      </c>
      <c r="K12" s="54"/>
      <c r="L12" s="55"/>
      <c r="M12" s="55"/>
      <c r="N12" s="55"/>
      <c r="P12" s="29"/>
      <c r="Q12" s="29"/>
      <c r="R12" s="29"/>
      <c r="S12" s="19">
        <v>6</v>
      </c>
      <c r="T12" s="29"/>
      <c r="U12" s="29"/>
    </row>
    <row r="13" spans="1:21" ht="15.75" x14ac:dyDescent="0.25">
      <c r="A13" s="29">
        <v>10</v>
      </c>
      <c r="B13" s="70" t="s">
        <v>200</v>
      </c>
      <c r="C13" s="34" t="s">
        <v>191</v>
      </c>
      <c r="D13" s="52">
        <v>7</v>
      </c>
      <c r="F13" s="53">
        <v>0.23</v>
      </c>
      <c r="G13" s="24"/>
      <c r="H13" s="25">
        <f t="shared" si="0"/>
        <v>0</v>
      </c>
      <c r="I13" s="26">
        <f t="shared" si="1"/>
        <v>0</v>
      </c>
      <c r="J13" s="25">
        <f t="shared" si="2"/>
        <v>0</v>
      </c>
      <c r="K13" s="54"/>
      <c r="L13" s="55"/>
      <c r="M13" s="55"/>
      <c r="N13" s="55"/>
      <c r="P13" s="29"/>
      <c r="Q13" s="29"/>
      <c r="R13" s="29"/>
      <c r="S13" s="19">
        <v>6</v>
      </c>
      <c r="T13" s="29"/>
      <c r="U13" s="29"/>
    </row>
    <row r="14" spans="1:21" ht="15.75" x14ac:dyDescent="0.25">
      <c r="A14" s="29">
        <v>11</v>
      </c>
      <c r="B14" s="70" t="s">
        <v>201</v>
      </c>
      <c r="C14" s="34" t="s">
        <v>191</v>
      </c>
      <c r="D14" s="52">
        <f>6+14</f>
        <v>20</v>
      </c>
      <c r="F14" s="53">
        <v>0.23</v>
      </c>
      <c r="G14" s="24"/>
      <c r="H14" s="25">
        <f t="shared" si="0"/>
        <v>0</v>
      </c>
      <c r="I14" s="26">
        <f t="shared" si="1"/>
        <v>0</v>
      </c>
      <c r="J14" s="25">
        <f t="shared" si="2"/>
        <v>0</v>
      </c>
      <c r="K14" s="54"/>
      <c r="L14" s="55"/>
      <c r="M14" s="55"/>
      <c r="N14" s="55"/>
      <c r="P14" s="29"/>
      <c r="Q14" s="29"/>
      <c r="R14" s="29"/>
      <c r="S14" s="19">
        <v>6</v>
      </c>
      <c r="T14" s="2">
        <v>14</v>
      </c>
      <c r="U14" s="29"/>
    </row>
    <row r="15" spans="1:21" ht="15.75" x14ac:dyDescent="0.25">
      <c r="A15" s="29">
        <v>12</v>
      </c>
      <c r="B15" s="70" t="s">
        <v>202</v>
      </c>
      <c r="C15" s="34" t="s">
        <v>203</v>
      </c>
      <c r="D15" s="52">
        <f>146+15+8+30+15+2+5+4+8+5</f>
        <v>238</v>
      </c>
      <c r="F15" s="53">
        <v>0.23</v>
      </c>
      <c r="G15" s="24"/>
      <c r="H15" s="25">
        <f t="shared" si="0"/>
        <v>0</v>
      </c>
      <c r="I15" s="26">
        <f t="shared" si="1"/>
        <v>0</v>
      </c>
      <c r="J15" s="25">
        <f t="shared" si="2"/>
        <v>0</v>
      </c>
      <c r="K15" s="54"/>
      <c r="L15" s="55"/>
      <c r="M15" s="55"/>
      <c r="N15" s="55"/>
      <c r="P15" s="29"/>
      <c r="Q15" s="17">
        <v>39</v>
      </c>
      <c r="R15" s="18">
        <v>30</v>
      </c>
      <c r="S15" s="19">
        <v>130</v>
      </c>
      <c r="T15" s="2">
        <v>15</v>
      </c>
      <c r="U15" s="72">
        <f>2+5+4+8+5</f>
        <v>24</v>
      </c>
    </row>
    <row r="16" spans="1:21" ht="15.75" x14ac:dyDescent="0.25">
      <c r="A16" s="29">
        <v>13</v>
      </c>
      <c r="B16" s="70" t="s">
        <v>204</v>
      </c>
      <c r="C16" s="34" t="s">
        <v>203</v>
      </c>
      <c r="D16" s="52">
        <f>7+1</f>
        <v>8</v>
      </c>
      <c r="F16" s="53">
        <v>0.23</v>
      </c>
      <c r="G16" s="24"/>
      <c r="H16" s="25">
        <f t="shared" si="0"/>
        <v>0</v>
      </c>
      <c r="I16" s="26">
        <f t="shared" si="1"/>
        <v>0</v>
      </c>
      <c r="J16" s="25">
        <f t="shared" si="2"/>
        <v>0</v>
      </c>
      <c r="K16" s="54"/>
      <c r="L16" s="55"/>
      <c r="M16" s="55"/>
      <c r="N16" s="55"/>
      <c r="P16" s="29"/>
      <c r="Q16" s="29"/>
      <c r="R16" s="29"/>
      <c r="S16" s="19">
        <v>7</v>
      </c>
      <c r="T16" s="2">
        <v>1</v>
      </c>
      <c r="U16" s="29"/>
    </row>
    <row r="17" spans="1:21" ht="15.75" x14ac:dyDescent="0.25">
      <c r="A17" s="29">
        <v>14</v>
      </c>
      <c r="B17" s="70" t="s">
        <v>205</v>
      </c>
      <c r="C17" s="34" t="s">
        <v>191</v>
      </c>
      <c r="D17" s="52">
        <v>13</v>
      </c>
      <c r="F17" s="53">
        <v>0.23</v>
      </c>
      <c r="G17" s="24"/>
      <c r="H17" s="25">
        <f t="shared" si="0"/>
        <v>0</v>
      </c>
      <c r="I17" s="26">
        <f t="shared" si="1"/>
        <v>0</v>
      </c>
      <c r="J17" s="25">
        <f t="shared" si="2"/>
        <v>0</v>
      </c>
      <c r="K17" s="54"/>
      <c r="L17" s="55"/>
      <c r="M17" s="55"/>
      <c r="N17" s="55"/>
      <c r="P17" s="29"/>
      <c r="Q17" s="29"/>
      <c r="R17" s="29"/>
      <c r="S17" s="19">
        <v>13</v>
      </c>
      <c r="T17" s="29"/>
      <c r="U17" s="29"/>
    </row>
    <row r="18" spans="1:21" ht="15.75" x14ac:dyDescent="0.25">
      <c r="A18" s="29">
        <v>15</v>
      </c>
      <c r="B18" s="70" t="s">
        <v>206</v>
      </c>
      <c r="C18" s="34" t="s">
        <v>191</v>
      </c>
      <c r="D18" s="52">
        <v>13</v>
      </c>
      <c r="F18" s="53">
        <v>0.23</v>
      </c>
      <c r="G18" s="24"/>
      <c r="H18" s="25">
        <f t="shared" si="0"/>
        <v>0</v>
      </c>
      <c r="I18" s="26">
        <f t="shared" si="1"/>
        <v>0</v>
      </c>
      <c r="J18" s="25">
        <f t="shared" si="2"/>
        <v>0</v>
      </c>
      <c r="K18" s="54"/>
      <c r="L18" s="55"/>
      <c r="M18" s="55"/>
      <c r="N18" s="55"/>
      <c r="P18" s="29"/>
      <c r="Q18" s="29"/>
      <c r="R18" s="29"/>
      <c r="S18" s="19">
        <v>13</v>
      </c>
      <c r="T18" s="29"/>
      <c r="U18" s="29"/>
    </row>
    <row r="19" spans="1:21" ht="15.75" x14ac:dyDescent="0.25">
      <c r="A19" s="29">
        <v>16</v>
      </c>
      <c r="B19" s="70" t="s">
        <v>207</v>
      </c>
      <c r="C19" s="34" t="s">
        <v>191</v>
      </c>
      <c r="D19" s="52">
        <v>13</v>
      </c>
      <c r="F19" s="53">
        <v>0.23</v>
      </c>
      <c r="G19" s="24"/>
      <c r="H19" s="25">
        <f t="shared" si="0"/>
        <v>0</v>
      </c>
      <c r="I19" s="26">
        <f t="shared" si="1"/>
        <v>0</v>
      </c>
      <c r="J19" s="25">
        <f t="shared" si="2"/>
        <v>0</v>
      </c>
      <c r="K19" s="54"/>
      <c r="L19" s="55"/>
      <c r="M19" s="55"/>
      <c r="N19" s="55"/>
      <c r="P19" s="29"/>
      <c r="Q19" s="29"/>
      <c r="R19" s="29"/>
      <c r="S19" s="19">
        <v>13</v>
      </c>
      <c r="T19" s="29"/>
      <c r="U19" s="29"/>
    </row>
    <row r="20" spans="1:21" ht="15.75" x14ac:dyDescent="0.25">
      <c r="A20" s="29">
        <v>17</v>
      </c>
      <c r="B20" s="70" t="s">
        <v>208</v>
      </c>
      <c r="C20" s="34" t="s">
        <v>191</v>
      </c>
      <c r="D20" s="52">
        <v>13</v>
      </c>
      <c r="F20" s="53">
        <v>0.23</v>
      </c>
      <c r="G20" s="24"/>
      <c r="H20" s="25">
        <f t="shared" si="0"/>
        <v>0</v>
      </c>
      <c r="I20" s="26">
        <f t="shared" si="1"/>
        <v>0</v>
      </c>
      <c r="J20" s="25">
        <f t="shared" si="2"/>
        <v>0</v>
      </c>
      <c r="K20" s="54"/>
      <c r="L20" s="55"/>
      <c r="M20" s="55"/>
      <c r="N20" s="55"/>
      <c r="P20" s="29"/>
      <c r="Q20" s="29"/>
      <c r="R20" s="29"/>
      <c r="S20" s="19">
        <v>13</v>
      </c>
      <c r="T20" s="29"/>
      <c r="U20" s="29"/>
    </row>
    <row r="21" spans="1:21" ht="15.75" x14ac:dyDescent="0.25">
      <c r="A21" s="29">
        <v>18</v>
      </c>
      <c r="B21" s="70" t="s">
        <v>209</v>
      </c>
      <c r="C21" s="34" t="s">
        <v>191</v>
      </c>
      <c r="D21" s="52">
        <v>13</v>
      </c>
      <c r="F21" s="53">
        <v>0.23</v>
      </c>
      <c r="G21" s="24"/>
      <c r="H21" s="25">
        <f t="shared" si="0"/>
        <v>0</v>
      </c>
      <c r="I21" s="26">
        <f t="shared" si="1"/>
        <v>0</v>
      </c>
      <c r="J21" s="25">
        <f t="shared" si="2"/>
        <v>0</v>
      </c>
      <c r="K21" s="54"/>
      <c r="L21" s="55"/>
      <c r="M21" s="55"/>
      <c r="N21" s="55"/>
      <c r="P21" s="29"/>
      <c r="Q21" s="29"/>
      <c r="R21" s="29"/>
      <c r="S21" s="19">
        <v>13</v>
      </c>
      <c r="T21" s="29"/>
      <c r="U21" s="29"/>
    </row>
    <row r="22" spans="1:21" ht="15.75" x14ac:dyDescent="0.25">
      <c r="A22" s="29">
        <v>19</v>
      </c>
      <c r="B22" s="70" t="s">
        <v>210</v>
      </c>
      <c r="C22" s="34" t="s">
        <v>191</v>
      </c>
      <c r="D22" s="52">
        <v>10</v>
      </c>
      <c r="F22" s="53">
        <v>0.23</v>
      </c>
      <c r="G22" s="24"/>
      <c r="H22" s="25">
        <f t="shared" si="0"/>
        <v>0</v>
      </c>
      <c r="I22" s="26">
        <f t="shared" si="1"/>
        <v>0</v>
      </c>
      <c r="J22" s="25">
        <f t="shared" si="2"/>
        <v>0</v>
      </c>
      <c r="K22" s="54"/>
      <c r="L22" s="55"/>
      <c r="M22" s="55"/>
      <c r="N22" s="55"/>
      <c r="P22" s="29"/>
      <c r="Q22" s="29"/>
      <c r="R22" s="29"/>
      <c r="S22" s="19">
        <v>10</v>
      </c>
      <c r="T22" s="29"/>
      <c r="U22" s="29"/>
    </row>
    <row r="23" spans="1:21" ht="15.75" x14ac:dyDescent="0.25">
      <c r="A23" s="29">
        <v>20</v>
      </c>
      <c r="B23" s="70" t="s">
        <v>211</v>
      </c>
      <c r="C23" s="34" t="s">
        <v>191</v>
      </c>
      <c r="D23" s="52">
        <v>2</v>
      </c>
      <c r="F23" s="53">
        <v>0.23</v>
      </c>
      <c r="G23" s="24"/>
      <c r="H23" s="25">
        <f t="shared" si="0"/>
        <v>0</v>
      </c>
      <c r="I23" s="26">
        <f t="shared" si="1"/>
        <v>0</v>
      </c>
      <c r="J23" s="25">
        <f t="shared" si="2"/>
        <v>0</v>
      </c>
      <c r="K23" s="54"/>
      <c r="L23" s="55"/>
      <c r="M23" s="55"/>
      <c r="N23" s="55"/>
      <c r="P23" s="29"/>
      <c r="Q23" s="29"/>
      <c r="R23" s="29"/>
      <c r="S23" s="19">
        <v>2</v>
      </c>
      <c r="T23" s="29"/>
      <c r="U23" s="29"/>
    </row>
    <row r="24" spans="1:21" ht="15.75" x14ac:dyDescent="0.25">
      <c r="A24" s="29">
        <v>21</v>
      </c>
      <c r="B24" s="70" t="s">
        <v>212</v>
      </c>
      <c r="C24" s="34" t="s">
        <v>191</v>
      </c>
      <c r="D24" s="52">
        <v>1</v>
      </c>
      <c r="F24" s="53">
        <v>0.23</v>
      </c>
      <c r="G24" s="24"/>
      <c r="H24" s="25">
        <f t="shared" si="0"/>
        <v>0</v>
      </c>
      <c r="I24" s="26">
        <f t="shared" si="1"/>
        <v>0</v>
      </c>
      <c r="J24" s="25">
        <f t="shared" si="2"/>
        <v>0</v>
      </c>
      <c r="K24" s="54"/>
      <c r="L24" s="55"/>
      <c r="M24" s="55"/>
      <c r="N24" s="55"/>
      <c r="P24" s="29"/>
      <c r="Q24" s="29"/>
      <c r="R24" s="29"/>
      <c r="S24" s="19">
        <v>1</v>
      </c>
      <c r="T24" s="29"/>
      <c r="U24" s="29"/>
    </row>
    <row r="25" spans="1:21" ht="15.75" x14ac:dyDescent="0.25">
      <c r="A25" s="29">
        <v>22</v>
      </c>
      <c r="B25" s="70" t="s">
        <v>213</v>
      </c>
      <c r="C25" s="34" t="s">
        <v>191</v>
      </c>
      <c r="D25" s="52">
        <v>10</v>
      </c>
      <c r="F25" s="53">
        <v>0.23</v>
      </c>
      <c r="G25" s="24"/>
      <c r="H25" s="25">
        <f t="shared" si="0"/>
        <v>0</v>
      </c>
      <c r="I25" s="26">
        <f t="shared" si="1"/>
        <v>0</v>
      </c>
      <c r="J25" s="25">
        <f t="shared" si="2"/>
        <v>0</v>
      </c>
      <c r="K25" s="54"/>
      <c r="L25" s="55"/>
      <c r="M25" s="55"/>
      <c r="N25" s="55"/>
      <c r="P25" s="29"/>
      <c r="Q25" s="29"/>
      <c r="R25" s="29"/>
      <c r="S25" s="19">
        <v>10</v>
      </c>
      <c r="T25" s="29"/>
      <c r="U25" s="29"/>
    </row>
    <row r="26" spans="1:21" ht="15.75" x14ac:dyDescent="0.25">
      <c r="A26" s="29">
        <v>23</v>
      </c>
      <c r="B26" s="70" t="s">
        <v>214</v>
      </c>
      <c r="C26" s="34" t="s">
        <v>191</v>
      </c>
      <c r="D26" s="52">
        <f>2+10</f>
        <v>12</v>
      </c>
      <c r="F26" s="53">
        <v>0.23</v>
      </c>
      <c r="G26" s="24"/>
      <c r="H26" s="25">
        <f t="shared" si="0"/>
        <v>0</v>
      </c>
      <c r="I26" s="26">
        <f t="shared" si="1"/>
        <v>0</v>
      </c>
      <c r="J26" s="25">
        <f t="shared" si="2"/>
        <v>0</v>
      </c>
      <c r="K26" s="54"/>
      <c r="L26" s="55"/>
      <c r="M26" s="55"/>
      <c r="N26" s="55"/>
      <c r="P26" s="29"/>
      <c r="Q26" s="29"/>
      <c r="R26" s="29"/>
      <c r="S26" s="19">
        <v>2</v>
      </c>
      <c r="T26" s="29"/>
      <c r="U26" s="29"/>
    </row>
    <row r="27" spans="1:21" ht="15.75" x14ac:dyDescent="0.25">
      <c r="A27" s="29">
        <v>24</v>
      </c>
      <c r="B27" s="70" t="s">
        <v>215</v>
      </c>
      <c r="C27" s="34" t="s">
        <v>191</v>
      </c>
      <c r="D27" s="52">
        <v>2</v>
      </c>
      <c r="F27" s="53">
        <v>0.23</v>
      </c>
      <c r="G27" s="24"/>
      <c r="H27" s="25">
        <f t="shared" si="0"/>
        <v>0</v>
      </c>
      <c r="I27" s="26">
        <f t="shared" si="1"/>
        <v>0</v>
      </c>
      <c r="J27" s="25">
        <f t="shared" si="2"/>
        <v>0</v>
      </c>
      <c r="K27" s="54"/>
      <c r="L27" s="55"/>
      <c r="M27" s="55"/>
      <c r="N27" s="55"/>
      <c r="P27" s="29"/>
      <c r="Q27" s="29"/>
      <c r="R27" s="29"/>
      <c r="S27" s="19">
        <v>2</v>
      </c>
      <c r="T27" s="29"/>
      <c r="U27" s="29"/>
    </row>
    <row r="28" spans="1:21" ht="15.75" x14ac:dyDescent="0.25">
      <c r="A28" s="29">
        <v>25</v>
      </c>
      <c r="B28" s="70" t="s">
        <v>216</v>
      </c>
      <c r="C28" s="34" t="s">
        <v>191</v>
      </c>
      <c r="D28" s="52">
        <f>2+1</f>
        <v>3</v>
      </c>
      <c r="F28" s="53">
        <v>0.23</v>
      </c>
      <c r="G28" s="24"/>
      <c r="H28" s="25">
        <f t="shared" si="0"/>
        <v>0</v>
      </c>
      <c r="I28" s="26">
        <f t="shared" si="1"/>
        <v>0</v>
      </c>
      <c r="J28" s="25">
        <f t="shared" si="2"/>
        <v>0</v>
      </c>
      <c r="K28" s="54"/>
      <c r="L28" s="55"/>
      <c r="M28" s="55"/>
      <c r="N28" s="55"/>
      <c r="P28" s="16">
        <v>1</v>
      </c>
      <c r="Q28" s="29"/>
      <c r="R28" s="29"/>
      <c r="S28" s="19">
        <v>2</v>
      </c>
      <c r="T28" s="29"/>
      <c r="U28" s="29"/>
    </row>
    <row r="29" spans="1:21" ht="15.75" x14ac:dyDescent="0.25">
      <c r="A29" s="29">
        <v>26</v>
      </c>
      <c r="B29" s="70" t="s">
        <v>217</v>
      </c>
      <c r="C29" s="34" t="s">
        <v>191</v>
      </c>
      <c r="D29" s="52">
        <f>5+1</f>
        <v>6</v>
      </c>
      <c r="F29" s="53">
        <v>0.23</v>
      </c>
      <c r="G29" s="24"/>
      <c r="H29" s="25">
        <f t="shared" si="0"/>
        <v>0</v>
      </c>
      <c r="I29" s="26">
        <f t="shared" si="1"/>
        <v>0</v>
      </c>
      <c r="J29" s="25">
        <f t="shared" si="2"/>
        <v>0</v>
      </c>
      <c r="K29" s="54"/>
      <c r="L29" s="55"/>
      <c r="M29" s="55"/>
      <c r="N29" s="55"/>
      <c r="P29" s="29"/>
      <c r="Q29" s="29"/>
      <c r="R29" s="29"/>
      <c r="S29" s="19">
        <v>4</v>
      </c>
      <c r="T29" s="2">
        <v>1</v>
      </c>
      <c r="U29" s="72">
        <v>1</v>
      </c>
    </row>
    <row r="30" spans="1:21" ht="15.75" x14ac:dyDescent="0.25">
      <c r="A30" s="29">
        <v>27</v>
      </c>
      <c r="B30" s="70" t="s">
        <v>218</v>
      </c>
      <c r="C30" s="34" t="s">
        <v>191</v>
      </c>
      <c r="D30" s="52">
        <v>2</v>
      </c>
      <c r="F30" s="53">
        <v>0.23</v>
      </c>
      <c r="G30" s="24"/>
      <c r="H30" s="25">
        <f t="shared" si="0"/>
        <v>0</v>
      </c>
      <c r="I30" s="26">
        <f t="shared" si="1"/>
        <v>0</v>
      </c>
      <c r="J30" s="25">
        <f t="shared" si="2"/>
        <v>0</v>
      </c>
      <c r="K30" s="54"/>
      <c r="L30" s="55"/>
      <c r="M30" s="55"/>
      <c r="N30" s="55"/>
      <c r="P30" s="29"/>
      <c r="Q30" s="29"/>
      <c r="R30" s="29"/>
      <c r="S30" s="19">
        <v>2</v>
      </c>
      <c r="T30" s="29"/>
      <c r="U30" s="29"/>
    </row>
    <row r="31" spans="1:21" ht="15.75" x14ac:dyDescent="0.25">
      <c r="A31" s="29">
        <v>28</v>
      </c>
      <c r="B31" s="70" t="s">
        <v>219</v>
      </c>
      <c r="C31" s="34" t="s">
        <v>191</v>
      </c>
      <c r="D31" s="52">
        <v>2</v>
      </c>
      <c r="F31" s="53">
        <v>0.23</v>
      </c>
      <c r="G31" s="24"/>
      <c r="H31" s="25">
        <f t="shared" si="0"/>
        <v>0</v>
      </c>
      <c r="I31" s="26">
        <f t="shared" si="1"/>
        <v>0</v>
      </c>
      <c r="J31" s="25">
        <f t="shared" si="2"/>
        <v>0</v>
      </c>
      <c r="K31" s="54"/>
      <c r="L31" s="55"/>
      <c r="M31" s="55"/>
      <c r="N31" s="55"/>
      <c r="P31" s="29"/>
      <c r="Q31" s="29"/>
      <c r="R31" s="29"/>
      <c r="S31" s="19">
        <v>2</v>
      </c>
      <c r="T31" s="29"/>
      <c r="U31" s="29"/>
    </row>
    <row r="32" spans="1:21" ht="15.75" x14ac:dyDescent="0.25">
      <c r="A32" s="29">
        <v>29</v>
      </c>
      <c r="B32" s="70" t="s">
        <v>220</v>
      </c>
      <c r="C32" s="34" t="s">
        <v>191</v>
      </c>
      <c r="D32" s="52">
        <v>6</v>
      </c>
      <c r="F32" s="53">
        <v>0.23</v>
      </c>
      <c r="G32" s="24"/>
      <c r="H32" s="25">
        <f t="shared" si="0"/>
        <v>0</v>
      </c>
      <c r="I32" s="26">
        <f t="shared" si="1"/>
        <v>0</v>
      </c>
      <c r="J32" s="25">
        <f t="shared" si="2"/>
        <v>0</v>
      </c>
      <c r="K32" s="54"/>
      <c r="L32" s="55"/>
      <c r="M32" s="55"/>
      <c r="N32" s="55"/>
      <c r="P32" s="29"/>
      <c r="Q32" s="29"/>
      <c r="R32" s="29"/>
      <c r="S32" s="19">
        <v>6</v>
      </c>
      <c r="T32" s="29"/>
      <c r="U32" s="29"/>
    </row>
    <row r="33" spans="1:21" ht="15.75" x14ac:dyDescent="0.25">
      <c r="A33" s="29">
        <v>30</v>
      </c>
      <c r="B33" s="70" t="s">
        <v>221</v>
      </c>
      <c r="C33" s="34" t="s">
        <v>191</v>
      </c>
      <c r="D33" s="52">
        <f>20+1+15</f>
        <v>36</v>
      </c>
      <c r="F33" s="53">
        <v>0.23</v>
      </c>
      <c r="G33" s="24"/>
      <c r="H33" s="25">
        <f t="shared" si="0"/>
        <v>0</v>
      </c>
      <c r="I33" s="26">
        <f t="shared" si="1"/>
        <v>0</v>
      </c>
      <c r="J33" s="25">
        <f t="shared" si="2"/>
        <v>0</v>
      </c>
      <c r="K33" s="54"/>
      <c r="L33" s="55"/>
      <c r="M33" s="55"/>
      <c r="N33" s="55"/>
      <c r="P33" s="29"/>
      <c r="Q33" s="29"/>
      <c r="R33" s="29"/>
      <c r="S33" s="19">
        <v>20</v>
      </c>
      <c r="T33" s="2">
        <v>16</v>
      </c>
      <c r="U33" s="29"/>
    </row>
    <row r="34" spans="1:21" ht="15.75" x14ac:dyDescent="0.25">
      <c r="A34" s="29">
        <v>31</v>
      </c>
      <c r="B34" s="70" t="s">
        <v>222</v>
      </c>
      <c r="C34" s="34" t="s">
        <v>191</v>
      </c>
      <c r="D34" s="52">
        <v>10</v>
      </c>
      <c r="F34" s="53">
        <v>0.23</v>
      </c>
      <c r="G34" s="24"/>
      <c r="H34" s="25">
        <f t="shared" si="0"/>
        <v>0</v>
      </c>
      <c r="I34" s="26">
        <f t="shared" si="1"/>
        <v>0</v>
      </c>
      <c r="J34" s="25">
        <f t="shared" si="2"/>
        <v>0</v>
      </c>
      <c r="K34" s="54"/>
      <c r="L34" s="55"/>
      <c r="M34" s="55"/>
      <c r="N34" s="55"/>
      <c r="P34" s="29"/>
      <c r="Q34" s="29"/>
      <c r="R34" s="29"/>
      <c r="S34" s="19">
        <v>10</v>
      </c>
      <c r="T34" s="29"/>
      <c r="U34" s="29"/>
    </row>
    <row r="35" spans="1:21" ht="15.75" x14ac:dyDescent="0.25">
      <c r="A35" s="29">
        <v>32</v>
      </c>
      <c r="B35" s="74" t="s">
        <v>223</v>
      </c>
      <c r="C35" s="34" t="s">
        <v>191</v>
      </c>
      <c r="D35" s="52">
        <v>5</v>
      </c>
      <c r="F35" s="53">
        <v>0.23</v>
      </c>
      <c r="G35" s="24"/>
      <c r="H35" s="25">
        <f t="shared" si="0"/>
        <v>0</v>
      </c>
      <c r="I35" s="26">
        <f t="shared" si="1"/>
        <v>0</v>
      </c>
      <c r="J35" s="25">
        <f t="shared" si="2"/>
        <v>0</v>
      </c>
      <c r="K35" s="54"/>
      <c r="L35" s="55"/>
      <c r="M35" s="55"/>
      <c r="N35" s="55"/>
      <c r="P35" s="29"/>
      <c r="Q35" s="29"/>
      <c r="R35" s="29"/>
      <c r="S35" s="19">
        <v>5</v>
      </c>
      <c r="T35" s="29"/>
      <c r="U35" s="29"/>
    </row>
    <row r="36" spans="1:21" ht="15.75" x14ac:dyDescent="0.25">
      <c r="A36" s="29">
        <v>33</v>
      </c>
      <c r="B36" s="75" t="s">
        <v>224</v>
      </c>
      <c r="C36" s="34" t="s">
        <v>191</v>
      </c>
      <c r="D36" s="52">
        <f>2+1</f>
        <v>3</v>
      </c>
      <c r="F36" s="53">
        <v>0.23</v>
      </c>
      <c r="G36" s="24"/>
      <c r="H36" s="25">
        <f t="shared" ref="H36:H67" si="3">ROUND(G36*(1+F36),2)</f>
        <v>0</v>
      </c>
      <c r="I36" s="26">
        <f t="shared" ref="I36:I67" si="4">ROUND(D36*G36,2)</f>
        <v>0</v>
      </c>
      <c r="J36" s="25">
        <f t="shared" ref="J36:J67" si="5">ROUND(I36*(1+F36),2)</f>
        <v>0</v>
      </c>
      <c r="K36" s="54"/>
      <c r="L36" s="55"/>
      <c r="M36" s="55"/>
      <c r="N36" s="55"/>
      <c r="P36" s="29"/>
      <c r="Q36" s="29"/>
      <c r="R36" s="29"/>
      <c r="S36" s="19">
        <v>2</v>
      </c>
      <c r="T36" s="29"/>
      <c r="U36" s="72">
        <v>1</v>
      </c>
    </row>
    <row r="37" spans="1:21" ht="15.75" x14ac:dyDescent="0.25">
      <c r="A37" s="29">
        <v>34</v>
      </c>
      <c r="B37" s="75" t="s">
        <v>225</v>
      </c>
      <c r="C37" s="34" t="s">
        <v>191</v>
      </c>
      <c r="D37" s="52">
        <v>2</v>
      </c>
      <c r="F37" s="53">
        <v>0.23</v>
      </c>
      <c r="G37" s="24"/>
      <c r="H37" s="25">
        <f t="shared" si="3"/>
        <v>0</v>
      </c>
      <c r="I37" s="26">
        <f t="shared" si="4"/>
        <v>0</v>
      </c>
      <c r="J37" s="25">
        <f t="shared" si="5"/>
        <v>0</v>
      </c>
      <c r="K37" s="54"/>
      <c r="L37" s="55"/>
      <c r="M37" s="55"/>
      <c r="N37" s="55"/>
      <c r="P37" s="29"/>
      <c r="Q37" s="29"/>
      <c r="R37" s="29"/>
      <c r="S37" s="19">
        <v>2</v>
      </c>
      <c r="T37" s="29"/>
      <c r="U37" s="29"/>
    </row>
    <row r="38" spans="1:21" ht="15.75" x14ac:dyDescent="0.25">
      <c r="A38" s="29">
        <v>35</v>
      </c>
      <c r="B38" s="76" t="s">
        <v>226</v>
      </c>
      <c r="C38" s="34" t="s">
        <v>191</v>
      </c>
      <c r="D38" s="52">
        <v>1</v>
      </c>
      <c r="F38" s="53">
        <v>0.23</v>
      </c>
      <c r="G38" s="24"/>
      <c r="H38" s="25">
        <f t="shared" si="3"/>
        <v>0</v>
      </c>
      <c r="I38" s="26">
        <f t="shared" si="4"/>
        <v>0</v>
      </c>
      <c r="J38" s="25">
        <f t="shared" si="5"/>
        <v>0</v>
      </c>
      <c r="K38" s="54"/>
      <c r="L38" s="55"/>
      <c r="M38" s="55"/>
      <c r="N38" s="55"/>
      <c r="P38" s="29"/>
      <c r="Q38" s="29"/>
      <c r="R38" s="29"/>
      <c r="S38" s="19">
        <v>1</v>
      </c>
      <c r="T38" s="29"/>
      <c r="U38" s="29"/>
    </row>
    <row r="39" spans="1:21" ht="15.75" x14ac:dyDescent="0.25">
      <c r="A39" s="29">
        <v>36</v>
      </c>
      <c r="B39" s="76" t="s">
        <v>227</v>
      </c>
      <c r="C39" s="34" t="s">
        <v>191</v>
      </c>
      <c r="D39" s="52">
        <v>5</v>
      </c>
      <c r="F39" s="53">
        <v>0.23</v>
      </c>
      <c r="G39" s="24"/>
      <c r="H39" s="25">
        <f t="shared" si="3"/>
        <v>0</v>
      </c>
      <c r="I39" s="26">
        <f t="shared" si="4"/>
        <v>0</v>
      </c>
      <c r="J39" s="25">
        <f t="shared" si="5"/>
        <v>0</v>
      </c>
      <c r="K39" s="54"/>
      <c r="L39" s="55"/>
      <c r="M39" s="55"/>
      <c r="N39" s="55"/>
      <c r="P39" s="29"/>
      <c r="Q39" s="29"/>
      <c r="R39" s="29"/>
      <c r="S39" s="19">
        <v>5</v>
      </c>
      <c r="T39" s="29"/>
      <c r="U39" s="29"/>
    </row>
    <row r="40" spans="1:21" x14ac:dyDescent="0.25">
      <c r="A40" s="29">
        <v>37</v>
      </c>
      <c r="B40" s="21" t="s">
        <v>228</v>
      </c>
      <c r="C40" s="34" t="s">
        <v>42</v>
      </c>
      <c r="D40" s="52">
        <f>9+16</f>
        <v>25</v>
      </c>
      <c r="F40" s="53">
        <v>0.23</v>
      </c>
      <c r="G40" s="24"/>
      <c r="H40" s="25">
        <f t="shared" si="3"/>
        <v>0</v>
      </c>
      <c r="I40" s="26">
        <f t="shared" si="4"/>
        <v>0</v>
      </c>
      <c r="J40" s="25">
        <f t="shared" si="5"/>
        <v>0</v>
      </c>
      <c r="K40" s="54"/>
      <c r="L40" s="55"/>
      <c r="M40" s="55"/>
      <c r="N40" s="55"/>
      <c r="P40" s="29"/>
      <c r="Q40" s="17">
        <v>9</v>
      </c>
      <c r="R40" s="29"/>
      <c r="S40" s="29"/>
      <c r="T40" s="2">
        <v>16</v>
      </c>
      <c r="U40" s="29"/>
    </row>
    <row r="41" spans="1:21" x14ac:dyDescent="0.25">
      <c r="A41" s="29">
        <v>38</v>
      </c>
      <c r="B41" s="21" t="s">
        <v>229</v>
      </c>
      <c r="C41" s="34" t="s">
        <v>191</v>
      </c>
      <c r="D41" s="52">
        <f>10+5+2</f>
        <v>17</v>
      </c>
      <c r="F41" s="53">
        <v>0.23</v>
      </c>
      <c r="G41" s="24"/>
      <c r="H41" s="25">
        <f t="shared" si="3"/>
        <v>0</v>
      </c>
      <c r="I41" s="26">
        <f t="shared" si="4"/>
        <v>0</v>
      </c>
      <c r="J41" s="25">
        <f t="shared" si="5"/>
        <v>0</v>
      </c>
      <c r="K41" s="54"/>
      <c r="L41" s="55"/>
      <c r="M41" s="55"/>
      <c r="N41" s="55"/>
      <c r="P41" s="29"/>
      <c r="Q41" s="17">
        <v>10</v>
      </c>
      <c r="R41" s="18">
        <v>5</v>
      </c>
      <c r="S41" s="29"/>
      <c r="T41" s="2">
        <v>2</v>
      </c>
      <c r="U41" s="29"/>
    </row>
    <row r="42" spans="1:21" x14ac:dyDescent="0.25">
      <c r="A42" s="77">
        <v>39</v>
      </c>
      <c r="B42" s="32" t="s">
        <v>230</v>
      </c>
      <c r="C42" s="34" t="s">
        <v>191</v>
      </c>
      <c r="D42" s="52">
        <v>30</v>
      </c>
      <c r="F42" s="53">
        <v>0.23</v>
      </c>
      <c r="G42" s="24"/>
      <c r="H42" s="25">
        <f t="shared" si="3"/>
        <v>0</v>
      </c>
      <c r="I42" s="26">
        <f t="shared" si="4"/>
        <v>0</v>
      </c>
      <c r="J42" s="25">
        <f t="shared" si="5"/>
        <v>0</v>
      </c>
      <c r="K42" s="54"/>
      <c r="L42" s="55"/>
      <c r="M42" s="55"/>
      <c r="N42" s="55"/>
      <c r="P42" s="29"/>
      <c r="Q42" s="17">
        <v>30</v>
      </c>
      <c r="R42" s="29"/>
      <c r="S42" s="29"/>
      <c r="T42" s="29"/>
      <c r="U42" s="29"/>
    </row>
    <row r="43" spans="1:21" ht="60" x14ac:dyDescent="0.25">
      <c r="A43" s="77">
        <v>40</v>
      </c>
      <c r="B43" s="78" t="s">
        <v>231</v>
      </c>
      <c r="C43" s="79" t="s">
        <v>22</v>
      </c>
      <c r="D43" s="80">
        <f>20+18</f>
        <v>38</v>
      </c>
      <c r="E43" s="81"/>
      <c r="F43" s="53">
        <v>0.23</v>
      </c>
      <c r="G43" s="24"/>
      <c r="H43" s="25">
        <f t="shared" si="3"/>
        <v>0</v>
      </c>
      <c r="I43" s="26">
        <f t="shared" si="4"/>
        <v>0</v>
      </c>
      <c r="J43" s="25">
        <f t="shared" si="5"/>
        <v>0</v>
      </c>
      <c r="K43" s="82"/>
      <c r="L43" s="83"/>
      <c r="M43" s="83"/>
      <c r="N43" s="83"/>
      <c r="P43" s="29"/>
      <c r="Q43" s="17">
        <v>20</v>
      </c>
      <c r="R43" s="18">
        <v>18</v>
      </c>
      <c r="S43" s="84"/>
      <c r="T43" s="29"/>
      <c r="U43" s="29"/>
    </row>
    <row r="44" spans="1:21" ht="45" x14ac:dyDescent="0.25">
      <c r="A44" s="85">
        <v>41</v>
      </c>
      <c r="B44" s="22" t="s">
        <v>232</v>
      </c>
      <c r="C44" s="15" t="s">
        <v>22</v>
      </c>
      <c r="D44" s="15">
        <v>8</v>
      </c>
      <c r="E44" s="81"/>
      <c r="F44" s="53">
        <v>0.23</v>
      </c>
      <c r="G44" s="24"/>
      <c r="H44" s="25">
        <f t="shared" si="3"/>
        <v>0</v>
      </c>
      <c r="I44" s="26">
        <f t="shared" si="4"/>
        <v>0</v>
      </c>
      <c r="J44" s="25">
        <f t="shared" si="5"/>
        <v>0</v>
      </c>
      <c r="K44" s="82"/>
      <c r="L44" s="83"/>
      <c r="M44" s="83"/>
      <c r="N44" s="83"/>
      <c r="P44" s="86"/>
      <c r="Q44" s="87">
        <v>8</v>
      </c>
      <c r="R44" s="86"/>
      <c r="S44" s="86"/>
      <c r="T44" s="86"/>
      <c r="U44" s="86"/>
    </row>
    <row r="45" spans="1:21" x14ac:dyDescent="0.25">
      <c r="A45" s="29">
        <v>42</v>
      </c>
      <c r="B45" s="21" t="s">
        <v>233</v>
      </c>
      <c r="C45" s="15" t="s">
        <v>22</v>
      </c>
      <c r="D45" s="52">
        <v>4</v>
      </c>
      <c r="F45" s="53">
        <v>0.23</v>
      </c>
      <c r="G45" s="24"/>
      <c r="H45" s="25">
        <f t="shared" si="3"/>
        <v>0</v>
      </c>
      <c r="I45" s="26">
        <f t="shared" si="4"/>
        <v>0</v>
      </c>
      <c r="J45" s="25">
        <f t="shared" si="5"/>
        <v>0</v>
      </c>
      <c r="K45" s="54"/>
      <c r="L45" s="55"/>
      <c r="M45" s="55"/>
      <c r="N45" s="55"/>
      <c r="P45" s="86"/>
      <c r="Q45" s="87">
        <v>4</v>
      </c>
      <c r="R45" s="86"/>
      <c r="S45" s="86"/>
      <c r="T45" s="86"/>
      <c r="U45" s="86"/>
    </row>
    <row r="46" spans="1:21" x14ac:dyDescent="0.25">
      <c r="A46" s="29">
        <v>43</v>
      </c>
      <c r="B46" s="21" t="s">
        <v>234</v>
      </c>
      <c r="C46" s="15" t="s">
        <v>42</v>
      </c>
      <c r="D46" s="52">
        <v>1</v>
      </c>
      <c r="F46" s="53">
        <v>0.23</v>
      </c>
      <c r="G46" s="24"/>
      <c r="H46" s="25">
        <f t="shared" si="3"/>
        <v>0</v>
      </c>
      <c r="I46" s="26">
        <f t="shared" si="4"/>
        <v>0</v>
      </c>
      <c r="J46" s="25">
        <f t="shared" si="5"/>
        <v>0</v>
      </c>
      <c r="K46" s="54"/>
      <c r="L46" s="55"/>
      <c r="M46" s="55"/>
      <c r="N46" s="55"/>
      <c r="P46" s="86"/>
      <c r="Q46" s="87">
        <v>1</v>
      </c>
      <c r="R46" s="86"/>
      <c r="S46" s="86"/>
      <c r="T46" s="86"/>
      <c r="U46" s="86"/>
    </row>
    <row r="47" spans="1:21" x14ac:dyDescent="0.25">
      <c r="A47" s="29">
        <v>44</v>
      </c>
      <c r="B47" s="21" t="s">
        <v>235</v>
      </c>
      <c r="C47" s="15" t="s">
        <v>22</v>
      </c>
      <c r="D47" s="52">
        <v>6</v>
      </c>
      <c r="F47" s="53">
        <v>0.23</v>
      </c>
      <c r="G47" s="24"/>
      <c r="H47" s="25">
        <f t="shared" si="3"/>
        <v>0</v>
      </c>
      <c r="I47" s="26">
        <f t="shared" si="4"/>
        <v>0</v>
      </c>
      <c r="J47" s="25">
        <f t="shared" si="5"/>
        <v>0</v>
      </c>
      <c r="K47" s="54"/>
      <c r="L47" s="55"/>
      <c r="M47" s="55"/>
      <c r="N47" s="55"/>
      <c r="P47" s="86"/>
      <c r="Q47" s="87">
        <v>6</v>
      </c>
      <c r="R47" s="86"/>
      <c r="S47" s="86"/>
      <c r="T47" s="86"/>
      <c r="U47" s="86"/>
    </row>
    <row r="48" spans="1:21" ht="30" x14ac:dyDescent="0.25">
      <c r="A48" s="29">
        <v>45</v>
      </c>
      <c r="B48" s="22" t="s">
        <v>236</v>
      </c>
      <c r="C48" s="15" t="s">
        <v>191</v>
      </c>
      <c r="D48" s="52">
        <f>20+6</f>
        <v>26</v>
      </c>
      <c r="F48" s="53">
        <v>0.23</v>
      </c>
      <c r="G48" s="24"/>
      <c r="H48" s="25">
        <f t="shared" si="3"/>
        <v>0</v>
      </c>
      <c r="I48" s="26">
        <f t="shared" si="4"/>
        <v>0</v>
      </c>
      <c r="J48" s="25">
        <f t="shared" si="5"/>
        <v>0</v>
      </c>
      <c r="K48" s="54"/>
      <c r="L48" s="55"/>
      <c r="M48" s="55"/>
      <c r="N48" s="55"/>
      <c r="P48" s="86"/>
      <c r="Q48" s="87">
        <v>20</v>
      </c>
      <c r="R48" s="88">
        <v>6</v>
      </c>
      <c r="S48" s="86"/>
      <c r="T48" s="86"/>
      <c r="U48" s="86"/>
    </row>
    <row r="49" spans="1:21" x14ac:dyDescent="0.25">
      <c r="A49" s="29">
        <v>46</v>
      </c>
      <c r="B49" s="21" t="s">
        <v>237</v>
      </c>
      <c r="C49" s="15" t="s">
        <v>22</v>
      </c>
      <c r="D49" s="52">
        <v>10</v>
      </c>
      <c r="F49" s="53">
        <v>0.23</v>
      </c>
      <c r="G49" s="24"/>
      <c r="H49" s="25">
        <f t="shared" si="3"/>
        <v>0</v>
      </c>
      <c r="I49" s="26">
        <f t="shared" si="4"/>
        <v>0</v>
      </c>
      <c r="J49" s="25">
        <f t="shared" si="5"/>
        <v>0</v>
      </c>
      <c r="K49" s="54"/>
      <c r="L49" s="55"/>
      <c r="M49" s="55"/>
      <c r="N49" s="55"/>
      <c r="P49" s="86"/>
      <c r="Q49" s="87">
        <v>10</v>
      </c>
      <c r="R49" s="86"/>
      <c r="S49" s="86"/>
      <c r="T49" s="86"/>
      <c r="U49" s="86"/>
    </row>
    <row r="50" spans="1:21" ht="165" x14ac:dyDescent="0.25">
      <c r="A50" s="29">
        <v>47</v>
      </c>
      <c r="B50" s="22" t="s">
        <v>238</v>
      </c>
      <c r="C50" s="15" t="s">
        <v>22</v>
      </c>
      <c r="D50" s="52">
        <f>1+1</f>
        <v>2</v>
      </c>
      <c r="F50" s="53">
        <v>0.23</v>
      </c>
      <c r="G50" s="24"/>
      <c r="H50" s="25">
        <f t="shared" si="3"/>
        <v>0</v>
      </c>
      <c r="I50" s="26">
        <f t="shared" si="4"/>
        <v>0</v>
      </c>
      <c r="J50" s="25">
        <f t="shared" si="5"/>
        <v>0</v>
      </c>
      <c r="K50" s="54"/>
      <c r="L50" s="55"/>
      <c r="M50" s="55"/>
      <c r="N50" s="55"/>
      <c r="P50" s="86"/>
      <c r="Q50" s="89"/>
      <c r="R50" s="86"/>
      <c r="S50" s="86"/>
      <c r="T50" s="86"/>
      <c r="U50" s="90">
        <v>2</v>
      </c>
    </row>
    <row r="51" spans="1:21" ht="60" x14ac:dyDescent="0.25">
      <c r="A51" s="29">
        <v>48</v>
      </c>
      <c r="B51" s="22" t="s">
        <v>239</v>
      </c>
      <c r="C51" s="15" t="s">
        <v>22</v>
      </c>
      <c r="D51" s="52">
        <v>5</v>
      </c>
      <c r="F51" s="53">
        <v>0.23</v>
      </c>
      <c r="G51" s="24"/>
      <c r="H51" s="25">
        <f t="shared" si="3"/>
        <v>0</v>
      </c>
      <c r="I51" s="26">
        <f t="shared" si="4"/>
        <v>0</v>
      </c>
      <c r="J51" s="25">
        <f t="shared" si="5"/>
        <v>0</v>
      </c>
      <c r="K51" s="54"/>
      <c r="L51" s="55"/>
      <c r="M51" s="55"/>
      <c r="N51" s="55"/>
      <c r="P51" s="86"/>
      <c r="Q51" s="87">
        <v>5</v>
      </c>
      <c r="R51" s="86"/>
      <c r="S51" s="86"/>
      <c r="T51" s="86"/>
      <c r="U51" s="86"/>
    </row>
    <row r="52" spans="1:21" ht="60" x14ac:dyDescent="0.25">
      <c r="A52" s="29">
        <v>49</v>
      </c>
      <c r="B52" s="22" t="s">
        <v>240</v>
      </c>
      <c r="C52" s="15" t="s">
        <v>47</v>
      </c>
      <c r="D52" s="52">
        <v>10</v>
      </c>
      <c r="F52" s="53">
        <v>0.23</v>
      </c>
      <c r="G52" s="24"/>
      <c r="H52" s="25">
        <f t="shared" si="3"/>
        <v>0</v>
      </c>
      <c r="I52" s="26">
        <f t="shared" si="4"/>
        <v>0</v>
      </c>
      <c r="J52" s="25">
        <f t="shared" si="5"/>
        <v>0</v>
      </c>
      <c r="K52" s="54"/>
      <c r="L52" s="55"/>
      <c r="M52" s="55"/>
      <c r="N52" s="55"/>
      <c r="P52" s="86"/>
      <c r="Q52" s="87">
        <v>10</v>
      </c>
      <c r="R52" s="86"/>
      <c r="S52" s="86"/>
      <c r="T52" s="86"/>
      <c r="U52" s="86"/>
    </row>
    <row r="53" spans="1:21" ht="30" x14ac:dyDescent="0.25">
      <c r="A53" s="29">
        <v>50</v>
      </c>
      <c r="B53" s="22" t="s">
        <v>241</v>
      </c>
      <c r="C53" s="15" t="s">
        <v>42</v>
      </c>
      <c r="D53" s="52">
        <v>10</v>
      </c>
      <c r="F53" s="53">
        <v>0.23</v>
      </c>
      <c r="G53" s="24"/>
      <c r="H53" s="25">
        <f t="shared" si="3"/>
        <v>0</v>
      </c>
      <c r="I53" s="26">
        <f t="shared" si="4"/>
        <v>0</v>
      </c>
      <c r="J53" s="25">
        <f t="shared" si="5"/>
        <v>0</v>
      </c>
      <c r="K53" s="54"/>
      <c r="L53" s="55"/>
      <c r="M53" s="55"/>
      <c r="N53" s="55"/>
      <c r="P53" s="86"/>
      <c r="Q53" s="87">
        <v>10</v>
      </c>
      <c r="R53" s="86"/>
      <c r="S53" s="86"/>
      <c r="T53" s="86"/>
      <c r="U53" s="86"/>
    </row>
    <row r="54" spans="1:21" ht="30" x14ac:dyDescent="0.25">
      <c r="A54" s="29">
        <v>51</v>
      </c>
      <c r="B54" s="22" t="s">
        <v>242</v>
      </c>
      <c r="C54" s="15" t="s">
        <v>191</v>
      </c>
      <c r="D54" s="52">
        <v>1</v>
      </c>
      <c r="F54" s="53">
        <v>0.23</v>
      </c>
      <c r="G54" s="24"/>
      <c r="H54" s="25">
        <f t="shared" si="3"/>
        <v>0</v>
      </c>
      <c r="I54" s="26">
        <f t="shared" si="4"/>
        <v>0</v>
      </c>
      <c r="J54" s="25">
        <f t="shared" si="5"/>
        <v>0</v>
      </c>
      <c r="K54" s="54"/>
      <c r="L54" s="55"/>
      <c r="M54" s="55"/>
      <c r="N54" s="55"/>
      <c r="P54" s="86"/>
      <c r="Q54" s="87">
        <v>1</v>
      </c>
      <c r="R54" s="86"/>
      <c r="S54" s="86"/>
      <c r="T54" s="86"/>
      <c r="U54" s="86"/>
    </row>
    <row r="55" spans="1:21" ht="45" x14ac:dyDescent="0.25">
      <c r="A55" s="29">
        <v>52</v>
      </c>
      <c r="B55" s="22" t="s">
        <v>243</v>
      </c>
      <c r="C55" s="15" t="s">
        <v>191</v>
      </c>
      <c r="D55" s="52">
        <v>1</v>
      </c>
      <c r="F55" s="53">
        <v>0.23</v>
      </c>
      <c r="G55" s="24"/>
      <c r="H55" s="25">
        <f t="shared" si="3"/>
        <v>0</v>
      </c>
      <c r="I55" s="26">
        <f t="shared" si="4"/>
        <v>0</v>
      </c>
      <c r="J55" s="25">
        <f t="shared" si="5"/>
        <v>0</v>
      </c>
      <c r="K55" s="54"/>
      <c r="L55" s="55"/>
      <c r="M55" s="55"/>
      <c r="N55" s="55"/>
      <c r="P55" s="86"/>
      <c r="Q55" s="87">
        <v>1</v>
      </c>
      <c r="R55" s="86"/>
      <c r="S55" s="86"/>
      <c r="T55" s="86"/>
      <c r="U55" s="86"/>
    </row>
    <row r="56" spans="1:21" ht="30" x14ac:dyDescent="0.25">
      <c r="A56" s="29">
        <v>53</v>
      </c>
      <c r="B56" s="22" t="s">
        <v>244</v>
      </c>
      <c r="C56" s="15" t="s">
        <v>22</v>
      </c>
      <c r="D56" s="52">
        <v>2</v>
      </c>
      <c r="F56" s="53">
        <v>0.23</v>
      </c>
      <c r="G56" s="24"/>
      <c r="H56" s="25">
        <f t="shared" si="3"/>
        <v>0</v>
      </c>
      <c r="I56" s="26">
        <f t="shared" si="4"/>
        <v>0</v>
      </c>
      <c r="J56" s="25">
        <f t="shared" si="5"/>
        <v>0</v>
      </c>
      <c r="K56" s="54"/>
      <c r="L56" s="55"/>
      <c r="M56" s="55"/>
      <c r="N56" s="55"/>
      <c r="P56" s="86"/>
      <c r="Q56" s="87">
        <v>2</v>
      </c>
      <c r="R56" s="86"/>
      <c r="S56" s="86"/>
      <c r="T56" s="86"/>
      <c r="U56" s="86"/>
    </row>
    <row r="57" spans="1:21" ht="30" x14ac:dyDescent="0.25">
      <c r="A57" s="29">
        <v>54</v>
      </c>
      <c r="B57" s="22" t="s">
        <v>245</v>
      </c>
      <c r="C57" s="15" t="s">
        <v>47</v>
      </c>
      <c r="D57" s="52">
        <v>2</v>
      </c>
      <c r="F57" s="53">
        <v>0.23</v>
      </c>
      <c r="G57" s="24"/>
      <c r="H57" s="25">
        <f t="shared" si="3"/>
        <v>0</v>
      </c>
      <c r="I57" s="26">
        <f t="shared" si="4"/>
        <v>0</v>
      </c>
      <c r="J57" s="25">
        <f t="shared" si="5"/>
        <v>0</v>
      </c>
      <c r="K57" s="54"/>
      <c r="L57" s="55"/>
      <c r="M57" s="55"/>
      <c r="N57" s="55"/>
      <c r="P57" s="86"/>
      <c r="Q57" s="87">
        <v>2</v>
      </c>
      <c r="R57" s="86"/>
      <c r="S57" s="86"/>
      <c r="T57" s="86"/>
      <c r="U57" s="86"/>
    </row>
    <row r="58" spans="1:21" ht="45" x14ac:dyDescent="0.25">
      <c r="A58" s="29">
        <v>55</v>
      </c>
      <c r="B58" s="22" t="s">
        <v>246</v>
      </c>
      <c r="C58" s="15" t="s">
        <v>22</v>
      </c>
      <c r="D58" s="52">
        <v>1</v>
      </c>
      <c r="F58" s="53">
        <v>0.23</v>
      </c>
      <c r="G58" s="24"/>
      <c r="H58" s="25">
        <f t="shared" si="3"/>
        <v>0</v>
      </c>
      <c r="I58" s="26">
        <f t="shared" si="4"/>
        <v>0</v>
      </c>
      <c r="J58" s="25">
        <f t="shared" si="5"/>
        <v>0</v>
      </c>
      <c r="K58" s="54"/>
      <c r="L58" s="55"/>
      <c r="M58" s="55"/>
      <c r="N58" s="55"/>
      <c r="P58" s="86"/>
      <c r="Q58" s="87">
        <v>1</v>
      </c>
      <c r="R58" s="86"/>
      <c r="S58" s="86"/>
      <c r="T58" s="86"/>
      <c r="U58" s="86"/>
    </row>
    <row r="59" spans="1:21" ht="45" x14ac:dyDescent="0.25">
      <c r="A59" s="29">
        <v>56</v>
      </c>
      <c r="B59" s="22" t="s">
        <v>247</v>
      </c>
      <c r="C59" s="15" t="s">
        <v>42</v>
      </c>
      <c r="D59" s="52">
        <v>10</v>
      </c>
      <c r="F59" s="53">
        <v>0.23</v>
      </c>
      <c r="G59" s="24"/>
      <c r="H59" s="25">
        <f t="shared" si="3"/>
        <v>0</v>
      </c>
      <c r="I59" s="26">
        <f t="shared" si="4"/>
        <v>0</v>
      </c>
      <c r="J59" s="25">
        <f t="shared" si="5"/>
        <v>0</v>
      </c>
      <c r="K59" s="54"/>
      <c r="L59" s="55"/>
      <c r="M59" s="55"/>
      <c r="N59" s="55"/>
      <c r="P59" s="86"/>
      <c r="Q59" s="87">
        <v>10</v>
      </c>
      <c r="R59" s="86"/>
      <c r="S59" s="86"/>
      <c r="T59" s="86"/>
      <c r="U59" s="86"/>
    </row>
    <row r="60" spans="1:21" ht="75" x14ac:dyDescent="0.25">
      <c r="A60" s="29">
        <v>57</v>
      </c>
      <c r="B60" s="22" t="s">
        <v>248</v>
      </c>
      <c r="C60" s="15" t="s">
        <v>22</v>
      </c>
      <c r="D60" s="52">
        <v>2</v>
      </c>
      <c r="F60" s="53">
        <v>0.23</v>
      </c>
      <c r="G60" s="24"/>
      <c r="H60" s="25">
        <f t="shared" si="3"/>
        <v>0</v>
      </c>
      <c r="I60" s="26">
        <f t="shared" si="4"/>
        <v>0</v>
      </c>
      <c r="J60" s="25">
        <f t="shared" si="5"/>
        <v>0</v>
      </c>
      <c r="K60" s="54"/>
      <c r="L60" s="55"/>
      <c r="M60" s="55"/>
      <c r="N60" s="55"/>
      <c r="P60" s="86"/>
      <c r="Q60" s="87">
        <v>2</v>
      </c>
      <c r="R60" s="86"/>
      <c r="S60" s="86"/>
      <c r="T60" s="86"/>
      <c r="U60" s="86"/>
    </row>
    <row r="61" spans="1:21" ht="75" x14ac:dyDescent="0.25">
      <c r="A61" s="29">
        <v>58</v>
      </c>
      <c r="B61" s="22" t="s">
        <v>249</v>
      </c>
      <c r="C61" s="15" t="s">
        <v>22</v>
      </c>
      <c r="D61" s="52">
        <v>1</v>
      </c>
      <c r="F61" s="53">
        <v>0.23</v>
      </c>
      <c r="G61" s="24"/>
      <c r="H61" s="25">
        <f t="shared" si="3"/>
        <v>0</v>
      </c>
      <c r="I61" s="26">
        <f t="shared" si="4"/>
        <v>0</v>
      </c>
      <c r="J61" s="25">
        <f t="shared" si="5"/>
        <v>0</v>
      </c>
      <c r="K61" s="54"/>
      <c r="L61" s="55"/>
      <c r="M61" s="55"/>
      <c r="N61" s="55"/>
      <c r="P61" s="86"/>
      <c r="Q61" s="87">
        <v>1</v>
      </c>
      <c r="R61" s="86"/>
      <c r="S61" s="86"/>
      <c r="T61" s="86"/>
      <c r="U61" s="86"/>
    </row>
    <row r="62" spans="1:21" ht="60" x14ac:dyDescent="0.25">
      <c r="A62" s="29">
        <v>59</v>
      </c>
      <c r="B62" s="22" t="s">
        <v>250</v>
      </c>
      <c r="C62" s="15" t="s">
        <v>22</v>
      </c>
      <c r="D62" s="52">
        <v>3</v>
      </c>
      <c r="F62" s="53">
        <v>0.23</v>
      </c>
      <c r="G62" s="24"/>
      <c r="H62" s="25">
        <f t="shared" si="3"/>
        <v>0</v>
      </c>
      <c r="I62" s="26">
        <f t="shared" si="4"/>
        <v>0</v>
      </c>
      <c r="J62" s="25">
        <f t="shared" si="5"/>
        <v>0</v>
      </c>
      <c r="K62" s="54"/>
      <c r="L62" s="55"/>
      <c r="M62" s="55"/>
      <c r="N62" s="55"/>
      <c r="P62" s="86"/>
      <c r="Q62" s="87">
        <v>3</v>
      </c>
      <c r="R62" s="86"/>
      <c r="S62" s="86"/>
      <c r="T62" s="86"/>
      <c r="U62" s="86"/>
    </row>
    <row r="63" spans="1:21" ht="30" x14ac:dyDescent="0.25">
      <c r="A63" s="29">
        <v>60</v>
      </c>
      <c r="B63" s="22" t="s">
        <v>251</v>
      </c>
      <c r="C63" s="15" t="s">
        <v>102</v>
      </c>
      <c r="D63" s="52">
        <f>4+5</f>
        <v>9</v>
      </c>
      <c r="F63" s="53">
        <v>0.23</v>
      </c>
      <c r="G63" s="24"/>
      <c r="H63" s="25">
        <f t="shared" si="3"/>
        <v>0</v>
      </c>
      <c r="I63" s="26">
        <f t="shared" si="4"/>
        <v>0</v>
      </c>
      <c r="J63" s="25">
        <f t="shared" si="5"/>
        <v>0</v>
      </c>
      <c r="K63" s="54"/>
      <c r="L63" s="55"/>
      <c r="M63" s="55"/>
      <c r="N63" s="55"/>
      <c r="P63" s="91">
        <v>4</v>
      </c>
      <c r="Q63" s="87">
        <v>5</v>
      </c>
      <c r="R63" s="86"/>
      <c r="S63" s="86"/>
      <c r="T63" s="86"/>
      <c r="U63" s="86"/>
    </row>
    <row r="64" spans="1:21" ht="30" x14ac:dyDescent="0.25">
      <c r="A64" s="29">
        <v>61</v>
      </c>
      <c r="B64" s="22" t="s">
        <v>252</v>
      </c>
      <c r="C64" s="15" t="s">
        <v>102</v>
      </c>
      <c r="D64" s="52">
        <v>1</v>
      </c>
      <c r="F64" s="53">
        <v>0.23</v>
      </c>
      <c r="G64" s="24"/>
      <c r="H64" s="25">
        <f t="shared" si="3"/>
        <v>0</v>
      </c>
      <c r="I64" s="26">
        <f t="shared" si="4"/>
        <v>0</v>
      </c>
      <c r="J64" s="25">
        <f t="shared" si="5"/>
        <v>0</v>
      </c>
      <c r="K64" s="54"/>
      <c r="L64" s="55"/>
      <c r="M64" s="55"/>
      <c r="N64" s="55"/>
      <c r="P64" s="91">
        <v>1</v>
      </c>
      <c r="Q64" s="86"/>
      <c r="R64" s="86"/>
      <c r="S64" s="86"/>
      <c r="T64" s="86"/>
      <c r="U64" s="86"/>
    </row>
    <row r="65" spans="1:21" ht="165" x14ac:dyDescent="0.25">
      <c r="A65" s="29">
        <v>62</v>
      </c>
      <c r="B65" s="22" t="s">
        <v>253</v>
      </c>
      <c r="C65" s="15" t="s">
        <v>22</v>
      </c>
      <c r="D65" s="52">
        <v>1</v>
      </c>
      <c r="F65" s="53">
        <v>0.23</v>
      </c>
      <c r="G65" s="24"/>
      <c r="H65" s="25">
        <f t="shared" si="3"/>
        <v>0</v>
      </c>
      <c r="I65" s="26">
        <f t="shared" si="4"/>
        <v>0</v>
      </c>
      <c r="J65" s="25">
        <f t="shared" si="5"/>
        <v>0</v>
      </c>
      <c r="K65" s="54"/>
      <c r="L65" s="55"/>
      <c r="M65" s="55"/>
      <c r="N65" s="55"/>
      <c r="P65" s="86"/>
      <c r="Q65" s="86"/>
      <c r="R65" s="86"/>
      <c r="S65" s="86"/>
      <c r="T65" s="92">
        <v>1</v>
      </c>
      <c r="U65" s="86"/>
    </row>
    <row r="66" spans="1:21" ht="45" x14ac:dyDescent="0.25">
      <c r="A66" s="29">
        <v>63</v>
      </c>
      <c r="B66" s="22" t="s">
        <v>254</v>
      </c>
      <c r="C66" s="15" t="s">
        <v>22</v>
      </c>
      <c r="D66" s="52">
        <v>6</v>
      </c>
      <c r="F66" s="53">
        <v>0.23</v>
      </c>
      <c r="G66" s="24"/>
      <c r="H66" s="25">
        <f t="shared" si="3"/>
        <v>0</v>
      </c>
      <c r="I66" s="26">
        <f t="shared" si="4"/>
        <v>0</v>
      </c>
      <c r="J66" s="25">
        <f t="shared" si="5"/>
        <v>0</v>
      </c>
      <c r="K66" s="54"/>
      <c r="L66" s="55"/>
      <c r="M66" s="55"/>
      <c r="N66" s="55"/>
      <c r="P66" s="86"/>
      <c r="Q66" s="86"/>
      <c r="R66" s="86"/>
      <c r="S66" s="86"/>
      <c r="T66" s="92">
        <v>6</v>
      </c>
      <c r="U66" s="86"/>
    </row>
    <row r="67" spans="1:21" ht="60" x14ac:dyDescent="0.25">
      <c r="A67" s="29">
        <v>64</v>
      </c>
      <c r="B67" s="22" t="s">
        <v>255</v>
      </c>
      <c r="C67" s="15" t="s">
        <v>22</v>
      </c>
      <c r="D67" s="52">
        <v>2</v>
      </c>
      <c r="F67" s="53">
        <v>0.23</v>
      </c>
      <c r="G67" s="24"/>
      <c r="H67" s="25">
        <f t="shared" si="3"/>
        <v>0</v>
      </c>
      <c r="I67" s="26">
        <f t="shared" si="4"/>
        <v>0</v>
      </c>
      <c r="J67" s="25">
        <f t="shared" si="5"/>
        <v>0</v>
      </c>
      <c r="K67" s="54"/>
      <c r="L67" s="55"/>
      <c r="M67" s="55"/>
      <c r="N67" s="55"/>
      <c r="P67" s="91">
        <v>2</v>
      </c>
      <c r="Q67" s="86"/>
      <c r="R67" s="86"/>
      <c r="S67" s="86"/>
      <c r="T67" s="92"/>
      <c r="U67" s="86"/>
    </row>
    <row r="68" spans="1:21" x14ac:dyDescent="0.25">
      <c r="A68" s="29">
        <v>65</v>
      </c>
      <c r="B68" s="22" t="s">
        <v>256</v>
      </c>
      <c r="C68" s="15" t="s">
        <v>124</v>
      </c>
      <c r="D68" s="52">
        <v>3</v>
      </c>
      <c r="F68" s="53">
        <v>0.23</v>
      </c>
      <c r="G68" s="24"/>
      <c r="H68" s="25">
        <f t="shared" ref="H68:H99" si="6">ROUND(G68*(1+F68),2)</f>
        <v>0</v>
      </c>
      <c r="I68" s="26">
        <f t="shared" ref="I68:I99" si="7">ROUND(D68*G68,2)</f>
        <v>0</v>
      </c>
      <c r="J68" s="25">
        <f t="shared" ref="J68:J99" si="8">ROUND(I68*(1+F68),2)</f>
        <v>0</v>
      </c>
      <c r="K68" s="54"/>
      <c r="L68" s="55"/>
      <c r="M68" s="55"/>
      <c r="N68" s="55"/>
      <c r="P68" s="86"/>
      <c r="Q68" s="86"/>
      <c r="R68" s="86"/>
      <c r="S68" s="86"/>
      <c r="T68" s="92">
        <v>3</v>
      </c>
      <c r="U68" s="86"/>
    </row>
    <row r="69" spans="1:21" x14ac:dyDescent="0.25">
      <c r="A69" s="29">
        <v>66</v>
      </c>
      <c r="B69" s="22" t="s">
        <v>257</v>
      </c>
      <c r="C69" s="15" t="s">
        <v>124</v>
      </c>
      <c r="D69" s="52">
        <v>11</v>
      </c>
      <c r="F69" s="53">
        <v>0.23</v>
      </c>
      <c r="G69" s="24"/>
      <c r="H69" s="25">
        <f t="shared" si="6"/>
        <v>0</v>
      </c>
      <c r="I69" s="26">
        <f t="shared" si="7"/>
        <v>0</v>
      </c>
      <c r="J69" s="25">
        <f t="shared" si="8"/>
        <v>0</v>
      </c>
      <c r="K69" s="54"/>
      <c r="L69" s="55"/>
      <c r="M69" s="55"/>
      <c r="N69" s="55"/>
      <c r="P69" s="86"/>
      <c r="Q69" s="86"/>
      <c r="R69" s="86"/>
      <c r="S69" s="86"/>
      <c r="T69" s="92">
        <v>11</v>
      </c>
      <c r="U69" s="86"/>
    </row>
    <row r="70" spans="1:21" x14ac:dyDescent="0.25">
      <c r="A70" s="29">
        <v>67</v>
      </c>
      <c r="B70" s="22" t="s">
        <v>258</v>
      </c>
      <c r="C70" s="15" t="s">
        <v>22</v>
      </c>
      <c r="D70" s="52">
        <f>5+1</f>
        <v>6</v>
      </c>
      <c r="F70" s="53">
        <v>0.23</v>
      </c>
      <c r="G70" s="24"/>
      <c r="H70" s="25">
        <f t="shared" si="6"/>
        <v>0</v>
      </c>
      <c r="I70" s="26">
        <f t="shared" si="7"/>
        <v>0</v>
      </c>
      <c r="J70" s="25">
        <f t="shared" si="8"/>
        <v>0</v>
      </c>
      <c r="K70" s="54"/>
      <c r="L70" s="55"/>
      <c r="M70" s="55"/>
      <c r="N70" s="55"/>
      <c r="P70" s="86"/>
      <c r="Q70" s="86"/>
      <c r="R70" s="86"/>
      <c r="S70" s="86"/>
      <c r="T70" s="92">
        <v>5</v>
      </c>
      <c r="U70" s="90">
        <v>1</v>
      </c>
    </row>
    <row r="71" spans="1:21" x14ac:dyDescent="0.25">
      <c r="A71" s="29">
        <v>68</v>
      </c>
      <c r="B71" s="22" t="s">
        <v>259</v>
      </c>
      <c r="C71" s="15" t="s">
        <v>22</v>
      </c>
      <c r="D71" s="52">
        <v>1</v>
      </c>
      <c r="F71" s="53">
        <v>0.23</v>
      </c>
      <c r="G71" s="24"/>
      <c r="H71" s="25">
        <f t="shared" si="6"/>
        <v>0</v>
      </c>
      <c r="I71" s="26">
        <f t="shared" si="7"/>
        <v>0</v>
      </c>
      <c r="J71" s="25">
        <f t="shared" si="8"/>
        <v>0</v>
      </c>
      <c r="K71" s="54"/>
      <c r="L71" s="55"/>
      <c r="M71" s="55"/>
      <c r="N71" s="55"/>
      <c r="P71" s="91">
        <v>1</v>
      </c>
      <c r="Q71" s="86"/>
      <c r="R71" s="86"/>
      <c r="S71" s="86"/>
      <c r="T71" s="92"/>
      <c r="U71" s="86"/>
    </row>
    <row r="72" spans="1:21" ht="120" x14ac:dyDescent="0.25">
      <c r="A72" s="29">
        <v>69</v>
      </c>
      <c r="B72" s="22" t="s">
        <v>260</v>
      </c>
      <c r="C72" s="15" t="s">
        <v>22</v>
      </c>
      <c r="D72" s="52">
        <v>18</v>
      </c>
      <c r="F72" s="53">
        <v>0.23</v>
      </c>
      <c r="G72" s="24"/>
      <c r="H72" s="25">
        <f t="shared" si="6"/>
        <v>0</v>
      </c>
      <c r="I72" s="26">
        <f t="shared" si="7"/>
        <v>0</v>
      </c>
      <c r="J72" s="25">
        <f t="shared" si="8"/>
        <v>0</v>
      </c>
      <c r="K72" s="54"/>
      <c r="L72" s="55"/>
      <c r="M72" s="55"/>
      <c r="N72" s="55"/>
      <c r="P72" s="86"/>
      <c r="Q72" s="86"/>
      <c r="R72" s="86"/>
      <c r="S72" s="86"/>
      <c r="T72" s="92">
        <v>18</v>
      </c>
      <c r="U72" s="86"/>
    </row>
    <row r="73" spans="1:21" x14ac:dyDescent="0.25">
      <c r="A73" s="29">
        <v>70</v>
      </c>
      <c r="B73" s="22" t="s">
        <v>261</v>
      </c>
      <c r="C73" s="15" t="s">
        <v>22</v>
      </c>
      <c r="D73" s="34">
        <f>15+6+8</f>
        <v>29</v>
      </c>
      <c r="F73" s="53">
        <v>0.23</v>
      </c>
      <c r="G73" s="24"/>
      <c r="H73" s="25">
        <f t="shared" si="6"/>
        <v>0</v>
      </c>
      <c r="I73" s="26">
        <f t="shared" si="7"/>
        <v>0</v>
      </c>
      <c r="J73" s="25">
        <f t="shared" si="8"/>
        <v>0</v>
      </c>
      <c r="K73" s="54"/>
      <c r="L73" s="55"/>
      <c r="M73" s="55"/>
      <c r="N73" s="55"/>
      <c r="P73" s="86"/>
      <c r="Q73" s="86"/>
      <c r="R73" s="86"/>
      <c r="S73" s="86"/>
      <c r="T73" s="92">
        <v>21</v>
      </c>
      <c r="U73" s="90">
        <v>8</v>
      </c>
    </row>
    <row r="74" spans="1:21" ht="135" x14ac:dyDescent="0.25">
      <c r="A74" s="29">
        <v>71</v>
      </c>
      <c r="B74" s="22" t="s">
        <v>262</v>
      </c>
      <c r="C74" s="21" t="s">
        <v>124</v>
      </c>
      <c r="D74" s="20">
        <v>4</v>
      </c>
      <c r="F74" s="53">
        <v>0.23</v>
      </c>
      <c r="G74" s="24"/>
      <c r="H74" s="25">
        <f t="shared" si="6"/>
        <v>0</v>
      </c>
      <c r="I74" s="26">
        <f t="shared" si="7"/>
        <v>0</v>
      </c>
      <c r="J74" s="25">
        <f t="shared" si="8"/>
        <v>0</v>
      </c>
      <c r="K74" s="54"/>
      <c r="L74" s="55"/>
      <c r="M74" s="55"/>
      <c r="N74" s="55"/>
      <c r="P74" s="86"/>
      <c r="Q74" s="86"/>
      <c r="R74" s="86"/>
      <c r="S74" s="86"/>
      <c r="T74" s="92">
        <v>4</v>
      </c>
      <c r="U74" s="86"/>
    </row>
    <row r="75" spans="1:21" ht="105" x14ac:dyDescent="0.25">
      <c r="A75" s="29">
        <v>72</v>
      </c>
      <c r="B75" s="22" t="s">
        <v>263</v>
      </c>
      <c r="C75" s="15" t="s">
        <v>22</v>
      </c>
      <c r="D75" s="52">
        <v>1</v>
      </c>
      <c r="F75" s="53">
        <v>0.23</v>
      </c>
      <c r="G75" s="24"/>
      <c r="H75" s="25">
        <f t="shared" si="6"/>
        <v>0</v>
      </c>
      <c r="I75" s="26">
        <f t="shared" si="7"/>
        <v>0</v>
      </c>
      <c r="J75" s="25">
        <f t="shared" si="8"/>
        <v>0</v>
      </c>
      <c r="K75" s="54"/>
      <c r="L75" s="55"/>
      <c r="M75" s="55"/>
      <c r="N75" s="55"/>
      <c r="P75" s="86"/>
      <c r="Q75" s="86"/>
      <c r="R75" s="86"/>
      <c r="S75" s="86"/>
      <c r="T75" s="86"/>
      <c r="U75" s="93">
        <v>1</v>
      </c>
    </row>
    <row r="76" spans="1:21" ht="30" x14ac:dyDescent="0.25">
      <c r="A76" s="29">
        <v>73</v>
      </c>
      <c r="B76" s="22" t="s">
        <v>264</v>
      </c>
      <c r="C76" s="15" t="s">
        <v>124</v>
      </c>
      <c r="D76" s="52">
        <f>10+10</f>
        <v>20</v>
      </c>
      <c r="F76" s="53">
        <v>0.23</v>
      </c>
      <c r="G76" s="24"/>
      <c r="H76" s="25">
        <f t="shared" si="6"/>
        <v>0</v>
      </c>
      <c r="I76" s="26">
        <f t="shared" si="7"/>
        <v>0</v>
      </c>
      <c r="J76" s="25">
        <f t="shared" si="8"/>
        <v>0</v>
      </c>
      <c r="K76" s="54"/>
      <c r="L76" s="55"/>
      <c r="M76" s="55"/>
      <c r="N76" s="55"/>
      <c r="P76" s="86"/>
      <c r="Q76" s="86"/>
      <c r="R76" s="86"/>
      <c r="S76" s="86"/>
      <c r="T76" s="86"/>
      <c r="U76" s="93">
        <v>20</v>
      </c>
    </row>
    <row r="77" spans="1:21" x14ac:dyDescent="0.25">
      <c r="A77" s="29">
        <v>74</v>
      </c>
      <c r="B77" s="22" t="s">
        <v>265</v>
      </c>
      <c r="C77" s="15" t="s">
        <v>124</v>
      </c>
      <c r="D77" s="52">
        <f>4+1+4</f>
        <v>9</v>
      </c>
      <c r="F77" s="53">
        <v>0.23</v>
      </c>
      <c r="G77" s="24"/>
      <c r="H77" s="25">
        <f t="shared" si="6"/>
        <v>0</v>
      </c>
      <c r="I77" s="26">
        <f t="shared" si="7"/>
        <v>0</v>
      </c>
      <c r="J77" s="25">
        <f t="shared" si="8"/>
        <v>0</v>
      </c>
      <c r="K77" s="54"/>
      <c r="L77" s="55"/>
      <c r="M77" s="55"/>
      <c r="N77" s="55"/>
      <c r="P77" s="86"/>
      <c r="Q77" s="86"/>
      <c r="R77" s="86"/>
      <c r="S77" s="86"/>
      <c r="T77" s="86"/>
      <c r="U77" s="90">
        <v>9</v>
      </c>
    </row>
    <row r="78" spans="1:21" ht="45" x14ac:dyDescent="0.25">
      <c r="A78" s="29">
        <v>75</v>
      </c>
      <c r="B78" s="22" t="s">
        <v>266</v>
      </c>
      <c r="C78" s="15" t="s">
        <v>22</v>
      </c>
      <c r="D78" s="52">
        <v>2</v>
      </c>
      <c r="F78" s="53">
        <v>0.23</v>
      </c>
      <c r="G78" s="24"/>
      <c r="H78" s="25">
        <f t="shared" si="6"/>
        <v>0</v>
      </c>
      <c r="I78" s="26">
        <f t="shared" si="7"/>
        <v>0</v>
      </c>
      <c r="J78" s="25">
        <f t="shared" si="8"/>
        <v>0</v>
      </c>
      <c r="K78" s="54"/>
      <c r="L78" s="55"/>
      <c r="M78" s="55"/>
      <c r="N78" s="55"/>
      <c r="P78" s="86"/>
      <c r="Q78" s="86"/>
      <c r="R78" s="86"/>
      <c r="S78" s="86"/>
      <c r="T78" s="86"/>
      <c r="U78" s="90">
        <v>2</v>
      </c>
    </row>
    <row r="79" spans="1:21" ht="30" x14ac:dyDescent="0.25">
      <c r="A79" s="29">
        <v>76</v>
      </c>
      <c r="B79" s="22" t="s">
        <v>267</v>
      </c>
      <c r="C79" s="15" t="s">
        <v>22</v>
      </c>
      <c r="D79" s="52">
        <v>12</v>
      </c>
      <c r="F79" s="53">
        <v>0.23</v>
      </c>
      <c r="G79" s="24"/>
      <c r="H79" s="25">
        <f t="shared" si="6"/>
        <v>0</v>
      </c>
      <c r="I79" s="26">
        <f t="shared" si="7"/>
        <v>0</v>
      </c>
      <c r="J79" s="25">
        <f t="shared" si="8"/>
        <v>0</v>
      </c>
      <c r="K79" s="54"/>
      <c r="L79" s="55"/>
      <c r="M79" s="55"/>
      <c r="N79" s="55"/>
      <c r="P79" s="86"/>
      <c r="Q79" s="86"/>
      <c r="R79" s="86"/>
      <c r="S79" s="86"/>
      <c r="T79" s="86"/>
      <c r="U79" s="90">
        <v>12</v>
      </c>
    </row>
    <row r="80" spans="1:21" ht="45" x14ac:dyDescent="0.25">
      <c r="A80" s="29">
        <v>77</v>
      </c>
      <c r="B80" s="22" t="s">
        <v>268</v>
      </c>
      <c r="C80" s="15" t="s">
        <v>102</v>
      </c>
      <c r="D80" s="52">
        <v>2</v>
      </c>
      <c r="F80" s="53">
        <v>0.23</v>
      </c>
      <c r="G80" s="24"/>
      <c r="H80" s="25">
        <f t="shared" si="6"/>
        <v>0</v>
      </c>
      <c r="I80" s="26">
        <f t="shared" si="7"/>
        <v>0</v>
      </c>
      <c r="J80" s="25">
        <f t="shared" si="8"/>
        <v>0</v>
      </c>
      <c r="K80" s="54"/>
      <c r="L80" s="55"/>
      <c r="M80" s="55"/>
      <c r="N80" s="55"/>
      <c r="P80" s="86"/>
      <c r="Q80" s="86"/>
      <c r="R80" s="86"/>
      <c r="S80" s="86"/>
      <c r="T80" s="86"/>
      <c r="U80" s="90">
        <v>2</v>
      </c>
    </row>
    <row r="81" spans="1:21" ht="45" x14ac:dyDescent="0.25">
      <c r="A81" s="29">
        <v>78</v>
      </c>
      <c r="B81" s="22" t="s">
        <v>269</v>
      </c>
      <c r="C81" s="15" t="s">
        <v>124</v>
      </c>
      <c r="D81" s="52">
        <v>1</v>
      </c>
      <c r="F81" s="53">
        <v>0.23</v>
      </c>
      <c r="G81" s="24"/>
      <c r="H81" s="25">
        <f t="shared" si="6"/>
        <v>0</v>
      </c>
      <c r="I81" s="26">
        <f t="shared" si="7"/>
        <v>0</v>
      </c>
      <c r="J81" s="25">
        <f t="shared" si="8"/>
        <v>0</v>
      </c>
      <c r="K81" s="54"/>
      <c r="L81" s="55"/>
      <c r="M81" s="55"/>
      <c r="N81" s="55"/>
      <c r="P81" s="86"/>
      <c r="Q81" s="86"/>
      <c r="R81" s="86"/>
      <c r="S81" s="86"/>
      <c r="T81" s="86"/>
      <c r="U81" s="90">
        <v>1</v>
      </c>
    </row>
    <row r="82" spans="1:21" ht="30" x14ac:dyDescent="0.25">
      <c r="A82" s="29">
        <v>79</v>
      </c>
      <c r="B82" s="22" t="s">
        <v>270</v>
      </c>
      <c r="C82" s="15" t="s">
        <v>124</v>
      </c>
      <c r="D82" s="52">
        <v>1</v>
      </c>
      <c r="F82" s="53">
        <v>0.23</v>
      </c>
      <c r="G82" s="24"/>
      <c r="H82" s="25">
        <f t="shared" si="6"/>
        <v>0</v>
      </c>
      <c r="I82" s="26">
        <f t="shared" si="7"/>
        <v>0</v>
      </c>
      <c r="J82" s="25">
        <f t="shared" si="8"/>
        <v>0</v>
      </c>
      <c r="K82" s="54"/>
      <c r="L82" s="55"/>
      <c r="M82" s="55"/>
      <c r="N82" s="55"/>
      <c r="P82" s="86"/>
      <c r="Q82" s="86"/>
      <c r="R82" s="86"/>
      <c r="S82" s="86"/>
      <c r="T82" s="86"/>
      <c r="U82" s="90">
        <v>1</v>
      </c>
    </row>
    <row r="83" spans="1:21" ht="30" x14ac:dyDescent="0.25">
      <c r="A83" s="29">
        <v>80</v>
      </c>
      <c r="B83" s="22" t="s">
        <v>271</v>
      </c>
      <c r="C83" s="15" t="s">
        <v>22</v>
      </c>
      <c r="D83" s="52">
        <v>25</v>
      </c>
      <c r="F83" s="53">
        <v>0.23</v>
      </c>
      <c r="G83" s="24"/>
      <c r="H83" s="25">
        <f t="shared" si="6"/>
        <v>0</v>
      </c>
      <c r="I83" s="26">
        <f t="shared" si="7"/>
        <v>0</v>
      </c>
      <c r="J83" s="25">
        <f t="shared" si="8"/>
        <v>0</v>
      </c>
      <c r="K83" s="54"/>
      <c r="L83" s="55"/>
      <c r="M83" s="55"/>
      <c r="N83" s="55"/>
      <c r="P83" s="86"/>
      <c r="Q83" s="86"/>
      <c r="R83" s="86"/>
      <c r="S83" s="86"/>
      <c r="T83" s="86"/>
      <c r="U83" s="90">
        <v>2</v>
      </c>
    </row>
    <row r="84" spans="1:21" x14ac:dyDescent="0.25">
      <c r="A84" s="29">
        <v>81</v>
      </c>
      <c r="B84" s="22" t="s">
        <v>272</v>
      </c>
      <c r="C84" s="15" t="s">
        <v>124</v>
      </c>
      <c r="D84" s="52">
        <f>2+5+5+1+1</f>
        <v>14</v>
      </c>
      <c r="F84" s="53">
        <v>0.23</v>
      </c>
      <c r="G84" s="24"/>
      <c r="H84" s="25">
        <f t="shared" si="6"/>
        <v>0</v>
      </c>
      <c r="I84" s="26">
        <f t="shared" si="7"/>
        <v>0</v>
      </c>
      <c r="J84" s="25">
        <f t="shared" si="8"/>
        <v>0</v>
      </c>
      <c r="K84" s="54"/>
      <c r="L84" s="55"/>
      <c r="M84" s="55"/>
      <c r="N84" s="55"/>
      <c r="P84" s="86"/>
      <c r="Q84" s="86"/>
      <c r="R84" s="86"/>
      <c r="S84" s="86"/>
      <c r="T84" s="86"/>
      <c r="U84" s="90">
        <f>5+2+5+1+1</f>
        <v>14</v>
      </c>
    </row>
    <row r="85" spans="1:21" ht="30" x14ac:dyDescent="0.25">
      <c r="A85" s="29">
        <v>82</v>
      </c>
      <c r="B85" s="22" t="s">
        <v>273</v>
      </c>
      <c r="C85" s="15" t="s">
        <v>42</v>
      </c>
      <c r="D85" s="52">
        <v>5</v>
      </c>
      <c r="F85" s="53">
        <v>0.23</v>
      </c>
      <c r="G85" s="24"/>
      <c r="H85" s="25">
        <f t="shared" si="6"/>
        <v>0</v>
      </c>
      <c r="I85" s="26">
        <f t="shared" si="7"/>
        <v>0</v>
      </c>
      <c r="J85" s="25">
        <f t="shared" si="8"/>
        <v>0</v>
      </c>
      <c r="K85" s="54"/>
      <c r="L85" s="55"/>
      <c r="M85" s="55"/>
      <c r="N85" s="55"/>
      <c r="P85" s="86"/>
      <c r="Q85" s="86"/>
      <c r="R85" s="86"/>
      <c r="S85" s="86"/>
      <c r="T85" s="86"/>
      <c r="U85" s="90">
        <v>5</v>
      </c>
    </row>
    <row r="86" spans="1:21" ht="45" x14ac:dyDescent="0.25">
      <c r="A86" s="29">
        <v>83</v>
      </c>
      <c r="B86" s="22" t="s">
        <v>274</v>
      </c>
      <c r="C86" s="15" t="s">
        <v>124</v>
      </c>
      <c r="D86" s="52">
        <v>5</v>
      </c>
      <c r="F86" s="53">
        <v>0.23</v>
      </c>
      <c r="G86" s="24"/>
      <c r="H86" s="25">
        <f t="shared" si="6"/>
        <v>0</v>
      </c>
      <c r="I86" s="26">
        <f t="shared" si="7"/>
        <v>0</v>
      </c>
      <c r="J86" s="25">
        <f t="shared" si="8"/>
        <v>0</v>
      </c>
      <c r="K86" s="54"/>
      <c r="L86" s="55"/>
      <c r="M86" s="55"/>
      <c r="N86" s="55"/>
      <c r="P86" s="86"/>
      <c r="Q86" s="86"/>
      <c r="R86" s="86"/>
      <c r="S86" s="86"/>
      <c r="T86" s="86"/>
      <c r="U86" s="90">
        <v>1</v>
      </c>
    </row>
    <row r="87" spans="1:21" ht="90" x14ac:dyDescent="0.25">
      <c r="A87" s="29">
        <v>84</v>
      </c>
      <c r="B87" s="22" t="s">
        <v>275</v>
      </c>
      <c r="C87" s="15" t="s">
        <v>42</v>
      </c>
      <c r="D87" s="52">
        <v>1</v>
      </c>
      <c r="F87" s="53">
        <v>0.23</v>
      </c>
      <c r="G87" s="24"/>
      <c r="H87" s="25">
        <f t="shared" si="6"/>
        <v>0</v>
      </c>
      <c r="I87" s="26">
        <f t="shared" si="7"/>
        <v>0</v>
      </c>
      <c r="J87" s="25">
        <f t="shared" si="8"/>
        <v>0</v>
      </c>
      <c r="K87" s="54"/>
      <c r="L87" s="55"/>
      <c r="M87" s="55"/>
      <c r="N87" s="55"/>
      <c r="P87" s="86"/>
      <c r="Q87" s="86"/>
      <c r="R87" s="86"/>
      <c r="S87" s="86"/>
      <c r="T87" s="86"/>
      <c r="U87" s="90">
        <v>1</v>
      </c>
    </row>
    <row r="88" spans="1:21" x14ac:dyDescent="0.25">
      <c r="A88" s="29">
        <v>85</v>
      </c>
      <c r="B88" s="22" t="s">
        <v>276</v>
      </c>
      <c r="C88" s="15" t="s">
        <v>42</v>
      </c>
      <c r="D88" s="52">
        <v>1</v>
      </c>
      <c r="F88" s="53">
        <v>0.23</v>
      </c>
      <c r="G88" s="24"/>
      <c r="H88" s="25">
        <f t="shared" si="6"/>
        <v>0</v>
      </c>
      <c r="I88" s="26">
        <f t="shared" si="7"/>
        <v>0</v>
      </c>
      <c r="J88" s="25">
        <f t="shared" si="8"/>
        <v>0</v>
      </c>
      <c r="K88" s="54"/>
      <c r="L88" s="55"/>
      <c r="M88" s="55"/>
      <c r="N88" s="55"/>
      <c r="P88" s="86"/>
      <c r="Q88" s="86"/>
      <c r="R88" s="86"/>
      <c r="S88" s="86"/>
      <c r="T88" s="86"/>
      <c r="U88" s="90">
        <v>1</v>
      </c>
    </row>
    <row r="89" spans="1:21" ht="60" x14ac:dyDescent="0.25">
      <c r="A89" s="29">
        <v>86</v>
      </c>
      <c r="B89" s="22" t="s">
        <v>277</v>
      </c>
      <c r="C89" s="15" t="s">
        <v>42</v>
      </c>
      <c r="D89" s="52">
        <v>1</v>
      </c>
      <c r="F89" s="53">
        <v>0.23</v>
      </c>
      <c r="G89" s="24"/>
      <c r="H89" s="25">
        <f t="shared" si="6"/>
        <v>0</v>
      </c>
      <c r="I89" s="26">
        <f t="shared" si="7"/>
        <v>0</v>
      </c>
      <c r="J89" s="25">
        <f t="shared" si="8"/>
        <v>0</v>
      </c>
      <c r="K89" s="54"/>
      <c r="L89" s="55"/>
      <c r="M89" s="55"/>
      <c r="N89" s="55"/>
      <c r="P89" s="86"/>
      <c r="Q89" s="86"/>
      <c r="R89" s="86"/>
      <c r="S89" s="86"/>
      <c r="T89" s="86"/>
      <c r="U89" s="90">
        <v>1</v>
      </c>
    </row>
    <row r="90" spans="1:21" ht="60" x14ac:dyDescent="0.25">
      <c r="A90" s="29">
        <v>87</v>
      </c>
      <c r="B90" s="22" t="s">
        <v>278</v>
      </c>
      <c r="C90" s="15" t="s">
        <v>42</v>
      </c>
      <c r="D90" s="52">
        <v>1</v>
      </c>
      <c r="F90" s="53">
        <v>0.23</v>
      </c>
      <c r="G90" s="24"/>
      <c r="H90" s="25">
        <f t="shared" si="6"/>
        <v>0</v>
      </c>
      <c r="I90" s="26">
        <f t="shared" si="7"/>
        <v>0</v>
      </c>
      <c r="J90" s="25">
        <f t="shared" si="8"/>
        <v>0</v>
      </c>
      <c r="K90" s="54"/>
      <c r="L90" s="55"/>
      <c r="M90" s="55"/>
      <c r="N90" s="55"/>
      <c r="P90" s="86"/>
      <c r="Q90" s="86"/>
      <c r="R90" s="86"/>
      <c r="S90" s="86"/>
      <c r="T90" s="86"/>
      <c r="U90" s="90">
        <v>1</v>
      </c>
    </row>
    <row r="91" spans="1:21" ht="135" x14ac:dyDescent="0.25">
      <c r="A91" s="29">
        <v>88</v>
      </c>
      <c r="B91" s="22" t="s">
        <v>279</v>
      </c>
      <c r="C91" s="15" t="s">
        <v>42</v>
      </c>
      <c r="D91" s="52">
        <v>1</v>
      </c>
      <c r="F91" s="53">
        <v>0.23</v>
      </c>
      <c r="G91" s="24"/>
      <c r="H91" s="25">
        <f t="shared" si="6"/>
        <v>0</v>
      </c>
      <c r="I91" s="26">
        <f t="shared" si="7"/>
        <v>0</v>
      </c>
      <c r="J91" s="25">
        <f t="shared" si="8"/>
        <v>0</v>
      </c>
      <c r="K91" s="54"/>
      <c r="L91" s="55"/>
      <c r="M91" s="55"/>
      <c r="N91" s="55"/>
      <c r="P91" s="86"/>
      <c r="Q91" s="86"/>
      <c r="R91" s="86"/>
      <c r="S91" s="86"/>
      <c r="T91" s="86"/>
      <c r="U91" s="90">
        <v>1</v>
      </c>
    </row>
    <row r="92" spans="1:21" ht="105" x14ac:dyDescent="0.25">
      <c r="A92" s="29">
        <v>89</v>
      </c>
      <c r="B92" s="22" t="s">
        <v>280</v>
      </c>
      <c r="C92" s="15" t="s">
        <v>281</v>
      </c>
      <c r="D92" s="52">
        <v>4</v>
      </c>
      <c r="F92" s="53">
        <v>0.23</v>
      </c>
      <c r="G92" s="24"/>
      <c r="H92" s="25">
        <f t="shared" si="6"/>
        <v>0</v>
      </c>
      <c r="I92" s="26">
        <f t="shared" si="7"/>
        <v>0</v>
      </c>
      <c r="J92" s="25">
        <f t="shared" si="8"/>
        <v>0</v>
      </c>
      <c r="K92" s="54"/>
      <c r="L92" s="55"/>
      <c r="M92" s="55"/>
      <c r="N92" s="55"/>
      <c r="P92" s="86"/>
      <c r="Q92" s="86"/>
      <c r="R92" s="86"/>
      <c r="S92" s="86"/>
      <c r="T92" s="86"/>
      <c r="U92" s="90">
        <v>4</v>
      </c>
    </row>
    <row r="93" spans="1:21" ht="75" x14ac:dyDescent="0.25">
      <c r="A93" s="29">
        <v>90</v>
      </c>
      <c r="B93" s="22" t="s">
        <v>282</v>
      </c>
      <c r="C93" s="15" t="s">
        <v>22</v>
      </c>
      <c r="D93" s="52">
        <v>20</v>
      </c>
      <c r="F93" s="53">
        <v>0.23</v>
      </c>
      <c r="G93" s="24"/>
      <c r="H93" s="25">
        <f t="shared" si="6"/>
        <v>0</v>
      </c>
      <c r="I93" s="26">
        <f t="shared" si="7"/>
        <v>0</v>
      </c>
      <c r="J93" s="25">
        <f t="shared" si="8"/>
        <v>0</v>
      </c>
      <c r="K93" s="54"/>
      <c r="L93" s="55"/>
      <c r="M93" s="55"/>
      <c r="N93" s="55"/>
      <c r="P93" s="86"/>
      <c r="Q93" s="86"/>
      <c r="R93" s="86"/>
      <c r="S93" s="86"/>
      <c r="T93" s="86"/>
      <c r="U93" s="90">
        <v>20</v>
      </c>
    </row>
    <row r="94" spans="1:21" ht="150" x14ac:dyDescent="0.25">
      <c r="A94" s="29">
        <v>91</v>
      </c>
      <c r="B94" s="22" t="s">
        <v>283</v>
      </c>
      <c r="C94" s="15" t="s">
        <v>22</v>
      </c>
      <c r="D94" s="52">
        <v>5</v>
      </c>
      <c r="F94" s="53">
        <v>0.23</v>
      </c>
      <c r="G94" s="24"/>
      <c r="H94" s="25">
        <f t="shared" si="6"/>
        <v>0</v>
      </c>
      <c r="I94" s="26">
        <f t="shared" si="7"/>
        <v>0</v>
      </c>
      <c r="J94" s="25">
        <f t="shared" si="8"/>
        <v>0</v>
      </c>
      <c r="K94" s="54"/>
      <c r="L94" s="55"/>
      <c r="M94" s="55"/>
      <c r="N94" s="55"/>
      <c r="P94" s="86"/>
      <c r="Q94" s="86"/>
      <c r="R94" s="86"/>
      <c r="S94" s="86"/>
      <c r="T94" s="86"/>
      <c r="U94" s="90">
        <v>5</v>
      </c>
    </row>
    <row r="95" spans="1:21" x14ac:dyDescent="0.25">
      <c r="A95" s="29">
        <v>92</v>
      </c>
      <c r="B95" s="22" t="s">
        <v>284</v>
      </c>
      <c r="C95" s="15" t="s">
        <v>124</v>
      </c>
      <c r="D95" s="52">
        <v>10</v>
      </c>
      <c r="F95" s="53">
        <v>0.23</v>
      </c>
      <c r="G95" s="24"/>
      <c r="H95" s="25">
        <f t="shared" si="6"/>
        <v>0</v>
      </c>
      <c r="I95" s="26">
        <f t="shared" si="7"/>
        <v>0</v>
      </c>
      <c r="J95" s="25">
        <f t="shared" si="8"/>
        <v>0</v>
      </c>
      <c r="K95" s="54"/>
      <c r="L95" s="55"/>
      <c r="M95" s="55"/>
      <c r="N95" s="55"/>
      <c r="P95" s="86"/>
      <c r="Q95" s="86"/>
      <c r="R95" s="86"/>
      <c r="S95" s="86"/>
      <c r="T95" s="86"/>
      <c r="U95" s="90">
        <v>10</v>
      </c>
    </row>
    <row r="96" spans="1:21" x14ac:dyDescent="0.25">
      <c r="A96" s="29">
        <v>93</v>
      </c>
      <c r="B96" s="22" t="s">
        <v>285</v>
      </c>
      <c r="C96" s="15" t="s">
        <v>124</v>
      </c>
      <c r="D96" s="52">
        <v>4</v>
      </c>
      <c r="F96" s="53">
        <v>0.23</v>
      </c>
      <c r="G96" s="24"/>
      <c r="H96" s="25">
        <f t="shared" si="6"/>
        <v>0</v>
      </c>
      <c r="I96" s="26">
        <f t="shared" si="7"/>
        <v>0</v>
      </c>
      <c r="J96" s="25">
        <f t="shared" si="8"/>
        <v>0</v>
      </c>
      <c r="K96" s="54"/>
      <c r="L96" s="55"/>
      <c r="M96" s="55"/>
      <c r="N96" s="55"/>
      <c r="P96" s="86"/>
      <c r="Q96" s="86"/>
      <c r="R96" s="86"/>
      <c r="S96" s="86"/>
      <c r="T96" s="86"/>
      <c r="U96" s="90">
        <v>4</v>
      </c>
    </row>
    <row r="97" spans="1:21" ht="30" x14ac:dyDescent="0.25">
      <c r="A97" s="29">
        <v>94</v>
      </c>
      <c r="B97" s="22" t="s">
        <v>286</v>
      </c>
      <c r="C97" s="15" t="s">
        <v>42</v>
      </c>
      <c r="D97" s="52">
        <v>1</v>
      </c>
      <c r="F97" s="53">
        <v>0.23</v>
      </c>
      <c r="G97" s="24"/>
      <c r="H97" s="25">
        <f t="shared" si="6"/>
        <v>0</v>
      </c>
      <c r="I97" s="26">
        <f t="shared" si="7"/>
        <v>0</v>
      </c>
      <c r="J97" s="25">
        <f t="shared" si="8"/>
        <v>0</v>
      </c>
      <c r="K97" s="54"/>
      <c r="L97" s="55"/>
      <c r="M97" s="55"/>
      <c r="N97" s="55"/>
      <c r="P97" s="86"/>
      <c r="Q97" s="86"/>
      <c r="R97" s="86"/>
      <c r="S97" s="86"/>
      <c r="T97" s="86"/>
      <c r="U97" s="90">
        <v>1</v>
      </c>
    </row>
    <row r="98" spans="1:21" ht="90" x14ac:dyDescent="0.25">
      <c r="A98" s="29">
        <v>95</v>
      </c>
      <c r="B98" s="22" t="s">
        <v>287</v>
      </c>
      <c r="C98" s="15" t="s">
        <v>42</v>
      </c>
      <c r="D98" s="52">
        <v>1</v>
      </c>
      <c r="F98" s="53">
        <v>0.23</v>
      </c>
      <c r="G98" s="24"/>
      <c r="H98" s="25">
        <f t="shared" si="6"/>
        <v>0</v>
      </c>
      <c r="I98" s="26">
        <f t="shared" si="7"/>
        <v>0</v>
      </c>
      <c r="J98" s="25">
        <f t="shared" si="8"/>
        <v>0</v>
      </c>
      <c r="K98" s="54"/>
      <c r="L98" s="55"/>
      <c r="M98" s="55"/>
      <c r="N98" s="55"/>
      <c r="P98" s="86"/>
      <c r="Q98" s="86"/>
      <c r="R98" s="86"/>
      <c r="S98" s="86"/>
      <c r="T98" s="86"/>
      <c r="U98" s="90">
        <v>1</v>
      </c>
    </row>
    <row r="99" spans="1:21" x14ac:dyDescent="0.25">
      <c r="A99" s="29">
        <v>96</v>
      </c>
      <c r="B99" s="22" t="s">
        <v>288</v>
      </c>
      <c r="C99" s="15" t="s">
        <v>124</v>
      </c>
      <c r="D99" s="52">
        <v>1</v>
      </c>
      <c r="F99" s="53">
        <v>0.23</v>
      </c>
      <c r="G99" s="24"/>
      <c r="H99" s="25">
        <f t="shared" si="6"/>
        <v>0</v>
      </c>
      <c r="I99" s="26">
        <f t="shared" si="7"/>
        <v>0</v>
      </c>
      <c r="J99" s="25">
        <f t="shared" si="8"/>
        <v>0</v>
      </c>
      <c r="K99" s="54"/>
      <c r="L99" s="55"/>
      <c r="M99" s="55"/>
      <c r="N99" s="55"/>
      <c r="P99" s="86"/>
      <c r="Q99" s="86"/>
      <c r="R99" s="86"/>
      <c r="S99" s="86"/>
      <c r="T99" s="86"/>
      <c r="U99" s="90">
        <v>1</v>
      </c>
    </row>
    <row r="100" spans="1:21" ht="255" x14ac:dyDescent="0.25">
      <c r="A100" s="29">
        <v>97</v>
      </c>
      <c r="B100" s="22" t="s">
        <v>289</v>
      </c>
      <c r="C100" s="15" t="s">
        <v>124</v>
      </c>
      <c r="D100" s="52">
        <v>1</v>
      </c>
      <c r="F100" s="53">
        <v>0.23</v>
      </c>
      <c r="G100" s="24"/>
      <c r="H100" s="25">
        <f t="shared" ref="H100:H105" si="9">ROUND(G100*(1+F100),2)</f>
        <v>0</v>
      </c>
      <c r="I100" s="26">
        <f t="shared" ref="I100:I105" si="10">ROUND(D100*G100,2)</f>
        <v>0</v>
      </c>
      <c r="J100" s="25">
        <f t="shared" ref="J100:J105" si="11">ROUND(I100*(1+F100),2)</f>
        <v>0</v>
      </c>
      <c r="K100" s="54"/>
      <c r="L100" s="55"/>
      <c r="M100" s="55"/>
      <c r="N100" s="55"/>
      <c r="P100" s="86"/>
      <c r="Q100" s="86"/>
      <c r="R100" s="86"/>
      <c r="S100" s="86"/>
      <c r="T100" s="86"/>
      <c r="U100" s="90">
        <v>1</v>
      </c>
    </row>
    <row r="101" spans="1:21" ht="45" x14ac:dyDescent="0.25">
      <c r="A101" s="29">
        <v>98</v>
      </c>
      <c r="B101" s="22" t="s">
        <v>290</v>
      </c>
      <c r="C101" s="15" t="s">
        <v>22</v>
      </c>
      <c r="D101" s="52">
        <v>8</v>
      </c>
      <c r="F101" s="53">
        <v>0.23</v>
      </c>
      <c r="G101" s="24"/>
      <c r="H101" s="25">
        <f t="shared" si="9"/>
        <v>0</v>
      </c>
      <c r="I101" s="26">
        <f t="shared" si="10"/>
        <v>0</v>
      </c>
      <c r="J101" s="25">
        <f t="shared" si="11"/>
        <v>0</v>
      </c>
      <c r="K101" s="54"/>
      <c r="L101" s="55"/>
      <c r="M101" s="55"/>
      <c r="N101" s="55"/>
      <c r="P101" s="86"/>
      <c r="Q101" s="86"/>
      <c r="R101" s="86"/>
      <c r="S101" s="86"/>
      <c r="T101" s="86"/>
      <c r="U101" s="90">
        <v>8</v>
      </c>
    </row>
    <row r="102" spans="1:21" ht="30" x14ac:dyDescent="0.25">
      <c r="A102" s="29">
        <v>99</v>
      </c>
      <c r="B102" s="22" t="s">
        <v>291</v>
      </c>
      <c r="C102" s="15" t="s">
        <v>22</v>
      </c>
      <c r="D102" s="52">
        <v>1</v>
      </c>
      <c r="F102" s="53">
        <v>0.23</v>
      </c>
      <c r="G102" s="24"/>
      <c r="H102" s="25">
        <f t="shared" si="9"/>
        <v>0</v>
      </c>
      <c r="I102" s="26">
        <f t="shared" si="10"/>
        <v>0</v>
      </c>
      <c r="J102" s="25">
        <f t="shared" si="11"/>
        <v>0</v>
      </c>
      <c r="K102" s="54"/>
      <c r="L102" s="55"/>
      <c r="M102" s="55"/>
      <c r="N102" s="55"/>
      <c r="P102" s="86"/>
      <c r="Q102" s="86"/>
      <c r="R102" s="86"/>
      <c r="S102" s="86"/>
      <c r="T102" s="86"/>
      <c r="U102" s="90">
        <v>1</v>
      </c>
    </row>
    <row r="103" spans="1:21" x14ac:dyDescent="0.25">
      <c r="A103" s="42">
        <v>100</v>
      </c>
      <c r="B103" s="38" t="s">
        <v>292</v>
      </c>
      <c r="C103" s="94" t="s">
        <v>22</v>
      </c>
      <c r="D103" s="95">
        <v>4</v>
      </c>
      <c r="F103" s="53">
        <v>0.23</v>
      </c>
      <c r="G103" s="24"/>
      <c r="H103" s="25">
        <f t="shared" si="9"/>
        <v>0</v>
      </c>
      <c r="I103" s="26">
        <f t="shared" si="10"/>
        <v>0</v>
      </c>
      <c r="J103" s="25">
        <f t="shared" si="11"/>
        <v>0</v>
      </c>
      <c r="K103" s="96"/>
      <c r="L103" s="97"/>
      <c r="M103" s="97"/>
      <c r="N103" s="97"/>
      <c r="P103" s="29"/>
      <c r="Q103" s="29"/>
      <c r="R103" s="29"/>
      <c r="S103" s="29"/>
      <c r="T103" s="29"/>
      <c r="U103" s="72">
        <v>4</v>
      </c>
    </row>
    <row r="104" spans="1:21" ht="30" x14ac:dyDescent="0.25">
      <c r="A104" s="29">
        <v>101</v>
      </c>
      <c r="B104" s="22" t="s">
        <v>293</v>
      </c>
      <c r="C104" s="10" t="s">
        <v>47</v>
      </c>
      <c r="D104" s="10">
        <v>60</v>
      </c>
      <c r="E104" s="29"/>
      <c r="F104" s="53">
        <v>0.23</v>
      </c>
      <c r="G104" s="24"/>
      <c r="H104" s="25">
        <f t="shared" si="9"/>
        <v>0</v>
      </c>
      <c r="I104" s="26">
        <f t="shared" si="10"/>
        <v>0</v>
      </c>
      <c r="J104" s="25">
        <f t="shared" si="11"/>
        <v>0</v>
      </c>
      <c r="K104" s="54"/>
      <c r="L104" s="55"/>
      <c r="M104" s="55"/>
      <c r="N104" s="55"/>
      <c r="P104" s="29"/>
      <c r="Q104" s="29"/>
      <c r="R104" s="29"/>
      <c r="S104" s="29"/>
      <c r="T104" s="29"/>
      <c r="U104" s="72">
        <v>60</v>
      </c>
    </row>
    <row r="105" spans="1:21" ht="45" x14ac:dyDescent="0.25">
      <c r="A105" s="29">
        <v>102</v>
      </c>
      <c r="B105" s="22" t="s">
        <v>294</v>
      </c>
      <c r="C105" s="8" t="s">
        <v>22</v>
      </c>
      <c r="D105" s="8">
        <v>12</v>
      </c>
      <c r="E105" s="29"/>
      <c r="F105" s="98">
        <v>0.23</v>
      </c>
      <c r="G105" s="48"/>
      <c r="H105" s="25">
        <f t="shared" si="9"/>
        <v>0</v>
      </c>
      <c r="I105" s="26">
        <f t="shared" si="10"/>
        <v>0</v>
      </c>
      <c r="J105" s="25">
        <f t="shared" si="11"/>
        <v>0</v>
      </c>
      <c r="K105" s="54"/>
      <c r="L105" s="55"/>
      <c r="M105" s="55"/>
      <c r="N105" s="55"/>
      <c r="P105" s="29"/>
      <c r="Q105" s="29"/>
      <c r="R105" s="29"/>
      <c r="S105" s="29"/>
      <c r="T105" s="29"/>
      <c r="U105" s="72">
        <v>1</v>
      </c>
    </row>
    <row r="106" spans="1:21" ht="15.75" thickBot="1" x14ac:dyDescent="0.3"/>
    <row r="107" spans="1:21" ht="40.5" customHeight="1" x14ac:dyDescent="0.25">
      <c r="B107" s="133" t="s">
        <v>446</v>
      </c>
    </row>
    <row r="108" spans="1:21" ht="15.75" thickBot="1" x14ac:dyDescent="0.3">
      <c r="B108" s="134" t="s">
        <v>445</v>
      </c>
    </row>
    <row r="109" spans="1:21" x14ac:dyDescent="0.25"/>
    <row r="112" spans="1:21" ht="15" customHeight="1" x14ac:dyDescent="0.25">
      <c r="J112">
        <f>SUM('Część 6 tablice'!J4:J7)</f>
        <v>0</v>
      </c>
    </row>
  </sheetData>
  <sheetProtection sheet="1" objects="1" scenarios="1"/>
  <mergeCells count="3">
    <mergeCell ref="A1:N1"/>
    <mergeCell ref="A2:A3"/>
    <mergeCell ref="P3:U3"/>
  </mergeCells>
  <dataValidations count="1">
    <dataValidation allowBlank="1" showInputMessage="1" showErrorMessage="1" prompt="W tej kolumnie wprowadź nazwę pozycji" sqref="B2:B3 D3 G3 I3 K3 M3" xr:uid="{00000000-0002-0000-0200-000000000000}">
      <formula1>0</formula1>
      <formula2>0</formula2>
    </dataValidation>
  </dataValidations>
  <pageMargins left="0.23622047244094491" right="0.23622047244094491" top="0.74803149606299213" bottom="0.74803149606299213" header="0.51181102362204722" footer="0.51181102362204722"/>
  <pageSetup paperSize="9" scale="38" fitToHeight="0" orientation="landscape" horizontalDpi="300" verticalDpi="300" r:id="rId1"/>
  <headerFooter>
    <oddHeader>&amp;LZnak sprawy: ZP.271.17.2026&amp;CDostawa materiałów zużywalnych w ramach projektu pn. „Edukacja dla przyszłości w gminie
Oborniki Śląskie", dofinansowanym ze środków UE w ramach FEDS 2021-2027.&amp;RCzęść nr 3: Artykuły biurowe i szkolne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178"/>
  <sheetViews>
    <sheetView topLeftCell="A22" zoomScale="45" zoomScaleNormal="45" workbookViewId="0">
      <selection activeCell="F59" sqref="F59"/>
    </sheetView>
  </sheetViews>
  <sheetFormatPr defaultColWidth="8.5703125" defaultRowHeight="15" customHeight="1" x14ac:dyDescent="0.25"/>
  <cols>
    <col min="1" max="1" width="4.5703125" customWidth="1"/>
    <col min="2" max="2" width="78.28515625" customWidth="1"/>
    <col min="3" max="3" width="21.5703125" style="99" customWidth="1"/>
    <col min="4" max="4" width="10.42578125" style="99" customWidth="1"/>
    <col min="5" max="5" width="11.5703125" hidden="1" customWidth="1"/>
    <col min="6" max="7" width="17" customWidth="1"/>
    <col min="8" max="8" width="22.140625" customWidth="1"/>
    <col min="9" max="9" width="24.140625" customWidth="1"/>
    <col min="10" max="10" width="26.85546875" customWidth="1"/>
    <col min="11" max="11" width="31" customWidth="1"/>
    <col min="12" max="12" width="16.42578125" customWidth="1"/>
    <col min="13" max="13" width="14.7109375" customWidth="1"/>
    <col min="14" max="14" width="27.7109375" customWidth="1"/>
  </cols>
  <sheetData>
    <row r="1" spans="1:21" ht="81.75" customHeight="1" x14ac:dyDescent="0.25">
      <c r="A1" s="135" t="s">
        <v>171</v>
      </c>
      <c r="B1" s="135"/>
      <c r="C1" s="135"/>
      <c r="D1" s="135"/>
      <c r="E1" s="135"/>
      <c r="F1" s="135"/>
      <c r="G1" s="135"/>
      <c r="H1" s="135"/>
      <c r="I1" s="135"/>
      <c r="J1" s="135"/>
      <c r="K1" s="135"/>
      <c r="L1" s="135"/>
      <c r="M1" s="135"/>
      <c r="N1" s="135"/>
    </row>
    <row r="2" spans="1:21" ht="75" customHeight="1" x14ac:dyDescent="0.25">
      <c r="A2" s="138" t="s">
        <v>1</v>
      </c>
      <c r="B2" s="50" t="s">
        <v>172</v>
      </c>
      <c r="C2" s="9" t="s">
        <v>3</v>
      </c>
      <c r="D2" s="9" t="s">
        <v>4</v>
      </c>
      <c r="E2" s="9" t="s">
        <v>5</v>
      </c>
      <c r="F2" s="9" t="s">
        <v>6</v>
      </c>
      <c r="G2" s="9" t="s">
        <v>5</v>
      </c>
      <c r="H2" s="9" t="s">
        <v>7</v>
      </c>
      <c r="I2" s="9" t="s">
        <v>8</v>
      </c>
      <c r="J2" s="9" t="s">
        <v>9</v>
      </c>
      <c r="K2" s="15" t="s">
        <v>10</v>
      </c>
      <c r="L2" s="9" t="s">
        <v>11</v>
      </c>
      <c r="M2" s="9" t="s">
        <v>12</v>
      </c>
      <c r="N2" s="9" t="s">
        <v>13</v>
      </c>
      <c r="P2" s="16" t="s">
        <v>14</v>
      </c>
      <c r="Q2" s="17" t="s">
        <v>15</v>
      </c>
      <c r="R2" s="18" t="s">
        <v>16</v>
      </c>
      <c r="S2" s="19" t="s">
        <v>17</v>
      </c>
      <c r="T2" s="2" t="s">
        <v>18</v>
      </c>
      <c r="U2" s="1" t="s">
        <v>19</v>
      </c>
    </row>
    <row r="3" spans="1:21" x14ac:dyDescent="0.25">
      <c r="A3" s="138"/>
      <c r="B3" s="9">
        <v>1</v>
      </c>
      <c r="C3" s="9">
        <v>2</v>
      </c>
      <c r="D3" s="9">
        <v>3</v>
      </c>
      <c r="E3" s="9">
        <v>4</v>
      </c>
      <c r="F3" s="9">
        <v>4</v>
      </c>
      <c r="G3" s="9">
        <v>5</v>
      </c>
      <c r="H3" s="9">
        <v>6</v>
      </c>
      <c r="I3" s="9">
        <v>7</v>
      </c>
      <c r="J3" s="9">
        <v>8</v>
      </c>
      <c r="K3" s="9">
        <v>9</v>
      </c>
      <c r="L3" s="9">
        <v>10</v>
      </c>
      <c r="M3" s="9">
        <v>11</v>
      </c>
      <c r="N3" s="9">
        <v>12</v>
      </c>
      <c r="P3" s="137" t="s">
        <v>174</v>
      </c>
      <c r="Q3" s="137"/>
      <c r="R3" s="137"/>
      <c r="S3" s="137"/>
      <c r="T3" s="137"/>
      <c r="U3" s="137"/>
    </row>
    <row r="4" spans="1:21" ht="33.75" x14ac:dyDescent="0.25">
      <c r="A4">
        <v>1</v>
      </c>
      <c r="B4" s="45" t="s">
        <v>295</v>
      </c>
      <c r="C4" s="8" t="s">
        <v>22</v>
      </c>
      <c r="D4" s="8">
        <v>25</v>
      </c>
      <c r="E4" s="29"/>
      <c r="F4" s="100">
        <v>0.05</v>
      </c>
      <c r="G4" s="24"/>
      <c r="H4" s="25">
        <f t="shared" ref="H4:H35" si="0">ROUND(G4*(1+F4),2)</f>
        <v>0</v>
      </c>
      <c r="I4" s="26">
        <f t="shared" ref="I4:I35" si="1">ROUND(D4*G4,2)</f>
        <v>0</v>
      </c>
      <c r="J4" s="25">
        <f t="shared" ref="J4:J35" si="2">ROUND(I4*(1+F4),2)</f>
        <v>0</v>
      </c>
      <c r="K4" s="101" t="s">
        <v>296</v>
      </c>
      <c r="L4" s="55"/>
      <c r="M4" s="55"/>
      <c r="N4" s="55"/>
      <c r="P4" s="29"/>
      <c r="Q4" s="29"/>
      <c r="R4" s="29"/>
      <c r="S4" s="29"/>
      <c r="T4" s="29"/>
      <c r="U4" s="72">
        <v>25</v>
      </c>
    </row>
    <row r="5" spans="1:21" ht="30" x14ac:dyDescent="0.25">
      <c r="A5">
        <v>2</v>
      </c>
      <c r="B5" s="45" t="s">
        <v>297</v>
      </c>
      <c r="C5" s="8" t="s">
        <v>22</v>
      </c>
      <c r="D5" s="8">
        <v>1</v>
      </c>
      <c r="E5" s="29"/>
      <c r="F5" s="100">
        <v>0.05</v>
      </c>
      <c r="G5" s="24"/>
      <c r="H5" s="25">
        <f t="shared" si="0"/>
        <v>0</v>
      </c>
      <c r="I5" s="26">
        <f t="shared" si="1"/>
        <v>0</v>
      </c>
      <c r="J5" s="25">
        <f t="shared" si="2"/>
        <v>0</v>
      </c>
      <c r="K5" s="102" t="s">
        <v>298</v>
      </c>
      <c r="L5" s="55"/>
      <c r="M5" s="55"/>
      <c r="N5" s="55"/>
      <c r="P5" s="29"/>
      <c r="Q5" s="29"/>
      <c r="R5" s="29"/>
      <c r="S5" s="29"/>
      <c r="T5" s="29"/>
      <c r="U5" s="72">
        <v>1</v>
      </c>
    </row>
    <row r="6" spans="1:21" ht="30" x14ac:dyDescent="0.25">
      <c r="A6">
        <v>3</v>
      </c>
      <c r="B6" s="45" t="s">
        <v>299</v>
      </c>
      <c r="C6" s="8" t="s">
        <v>22</v>
      </c>
      <c r="D6" s="8">
        <v>1</v>
      </c>
      <c r="E6" s="29"/>
      <c r="F6" s="100">
        <v>0.05</v>
      </c>
      <c r="G6" s="24"/>
      <c r="H6" s="25">
        <f t="shared" si="0"/>
        <v>0</v>
      </c>
      <c r="I6" s="26">
        <f t="shared" si="1"/>
        <v>0</v>
      </c>
      <c r="J6" s="25">
        <f t="shared" si="2"/>
        <v>0</v>
      </c>
      <c r="K6" s="102" t="s">
        <v>298</v>
      </c>
      <c r="L6" s="55"/>
      <c r="M6" s="55"/>
      <c r="N6" s="55"/>
      <c r="P6" s="29"/>
      <c r="Q6" s="29"/>
      <c r="R6" s="29"/>
      <c r="S6" s="29"/>
      <c r="T6" s="29"/>
      <c r="U6" s="72">
        <v>1</v>
      </c>
    </row>
    <row r="7" spans="1:21" ht="30" x14ac:dyDescent="0.25">
      <c r="A7">
        <v>4</v>
      </c>
      <c r="B7" s="45" t="s">
        <v>300</v>
      </c>
      <c r="C7" s="8" t="s">
        <v>22</v>
      </c>
      <c r="D7" s="8">
        <v>1</v>
      </c>
      <c r="E7" s="29"/>
      <c r="F7" s="100">
        <v>0.05</v>
      </c>
      <c r="G7" s="24"/>
      <c r="H7" s="25">
        <f t="shared" si="0"/>
        <v>0</v>
      </c>
      <c r="I7" s="26">
        <f t="shared" si="1"/>
        <v>0</v>
      </c>
      <c r="J7" s="25">
        <f t="shared" si="2"/>
        <v>0</v>
      </c>
      <c r="K7" s="102" t="s">
        <v>298</v>
      </c>
      <c r="L7" s="55"/>
      <c r="M7" s="55"/>
      <c r="N7" s="55"/>
      <c r="P7" s="29"/>
      <c r="Q7" s="29"/>
      <c r="R7" s="29"/>
      <c r="S7" s="29"/>
      <c r="T7" s="29"/>
      <c r="U7" s="72">
        <v>1</v>
      </c>
    </row>
    <row r="8" spans="1:21" x14ac:dyDescent="0.25">
      <c r="A8">
        <v>5</v>
      </c>
      <c r="B8" s="45" t="s">
        <v>301</v>
      </c>
      <c r="C8" s="8" t="s">
        <v>22</v>
      </c>
      <c r="D8" s="8">
        <v>1</v>
      </c>
      <c r="E8" s="29"/>
      <c r="F8" s="100">
        <v>0.05</v>
      </c>
      <c r="G8" s="24"/>
      <c r="H8" s="25">
        <f t="shared" si="0"/>
        <v>0</v>
      </c>
      <c r="I8" s="26">
        <f t="shared" si="1"/>
        <v>0</v>
      </c>
      <c r="J8" s="25">
        <f t="shared" si="2"/>
        <v>0</v>
      </c>
      <c r="K8" s="102" t="s">
        <v>298</v>
      </c>
      <c r="L8" s="55"/>
      <c r="M8" s="55"/>
      <c r="N8" s="55"/>
      <c r="P8" s="29"/>
      <c r="Q8" s="29"/>
      <c r="R8" s="29"/>
      <c r="S8" s="29"/>
      <c r="T8" s="29"/>
      <c r="U8" s="72">
        <v>1</v>
      </c>
    </row>
    <row r="9" spans="1:21" ht="71.25" x14ac:dyDescent="0.25">
      <c r="A9">
        <v>6</v>
      </c>
      <c r="B9" s="45" t="s">
        <v>302</v>
      </c>
      <c r="C9" s="8" t="s">
        <v>22</v>
      </c>
      <c r="D9" s="8">
        <v>1</v>
      </c>
      <c r="E9" s="29"/>
      <c r="F9" s="100">
        <v>0.05</v>
      </c>
      <c r="G9" s="24"/>
      <c r="H9" s="25">
        <f t="shared" si="0"/>
        <v>0</v>
      </c>
      <c r="I9" s="26">
        <f t="shared" si="1"/>
        <v>0</v>
      </c>
      <c r="J9" s="25">
        <f t="shared" si="2"/>
        <v>0</v>
      </c>
      <c r="K9" s="102" t="s">
        <v>298</v>
      </c>
      <c r="L9" s="55"/>
      <c r="M9" s="55"/>
      <c r="N9" s="55"/>
      <c r="P9" s="29"/>
      <c r="Q9" s="29"/>
      <c r="R9" s="29"/>
      <c r="S9" s="29"/>
      <c r="T9" s="29"/>
      <c r="U9" s="72">
        <v>1</v>
      </c>
    </row>
    <row r="10" spans="1:21" ht="30" x14ac:dyDescent="0.25">
      <c r="A10">
        <v>7</v>
      </c>
      <c r="B10" s="45" t="s">
        <v>303</v>
      </c>
      <c r="C10" s="8" t="s">
        <v>22</v>
      </c>
      <c r="D10" s="8">
        <v>1</v>
      </c>
      <c r="E10" s="29"/>
      <c r="F10" s="100">
        <v>0.05</v>
      </c>
      <c r="G10" s="24"/>
      <c r="H10" s="25">
        <f t="shared" si="0"/>
        <v>0</v>
      </c>
      <c r="I10" s="26">
        <f t="shared" si="1"/>
        <v>0</v>
      </c>
      <c r="J10" s="25">
        <f t="shared" si="2"/>
        <v>0</v>
      </c>
      <c r="K10" s="102" t="s">
        <v>298</v>
      </c>
      <c r="L10" s="55"/>
      <c r="M10" s="55"/>
      <c r="N10" s="55"/>
      <c r="P10" s="29"/>
      <c r="Q10" s="29"/>
      <c r="R10" s="29"/>
      <c r="S10" s="29"/>
      <c r="T10" s="29"/>
      <c r="U10" s="72">
        <v>1</v>
      </c>
    </row>
    <row r="11" spans="1:21" ht="60" x14ac:dyDescent="0.25">
      <c r="A11">
        <v>8</v>
      </c>
      <c r="B11" s="45" t="s">
        <v>304</v>
      </c>
      <c r="C11" s="8" t="s">
        <v>22</v>
      </c>
      <c r="D11" s="8">
        <v>2</v>
      </c>
      <c r="E11" s="29"/>
      <c r="F11" s="100">
        <v>0.05</v>
      </c>
      <c r="G11" s="24"/>
      <c r="H11" s="25">
        <f t="shared" si="0"/>
        <v>0</v>
      </c>
      <c r="I11" s="26">
        <f t="shared" si="1"/>
        <v>0</v>
      </c>
      <c r="J11" s="25">
        <f t="shared" si="2"/>
        <v>0</v>
      </c>
      <c r="K11" s="102" t="s">
        <v>298</v>
      </c>
      <c r="L11" s="55"/>
      <c r="M11" s="55"/>
      <c r="N11" s="55"/>
      <c r="P11" s="29"/>
      <c r="Q11" s="29"/>
      <c r="R11" s="29"/>
      <c r="S11" s="29"/>
      <c r="T11" s="29"/>
      <c r="U11" s="72">
        <v>2</v>
      </c>
    </row>
    <row r="12" spans="1:21" ht="60" x14ac:dyDescent="0.25">
      <c r="A12">
        <v>9</v>
      </c>
      <c r="B12" s="45" t="s">
        <v>305</v>
      </c>
      <c r="C12" s="8" t="s">
        <v>22</v>
      </c>
      <c r="D12" s="8">
        <v>2</v>
      </c>
      <c r="E12" s="29"/>
      <c r="F12" s="100">
        <v>0.05</v>
      </c>
      <c r="G12" s="24"/>
      <c r="H12" s="25">
        <f t="shared" si="0"/>
        <v>0</v>
      </c>
      <c r="I12" s="26">
        <f t="shared" si="1"/>
        <v>0</v>
      </c>
      <c r="J12" s="25">
        <f t="shared" si="2"/>
        <v>0</v>
      </c>
      <c r="K12" s="102" t="s">
        <v>298</v>
      </c>
      <c r="L12" s="55"/>
      <c r="M12" s="55"/>
      <c r="N12" s="55"/>
      <c r="P12" s="29"/>
      <c r="Q12" s="29"/>
      <c r="R12" s="29"/>
      <c r="S12" s="29"/>
      <c r="T12" s="29"/>
      <c r="U12" s="72">
        <v>2</v>
      </c>
    </row>
    <row r="13" spans="1:21" ht="60" x14ac:dyDescent="0.25">
      <c r="A13">
        <v>10</v>
      </c>
      <c r="B13" s="45" t="s">
        <v>306</v>
      </c>
      <c r="C13" s="8" t="s">
        <v>22</v>
      </c>
      <c r="D13" s="8">
        <v>2</v>
      </c>
      <c r="E13" s="29"/>
      <c r="F13" s="100">
        <v>0.05</v>
      </c>
      <c r="G13" s="24"/>
      <c r="H13" s="25">
        <f t="shared" si="0"/>
        <v>0</v>
      </c>
      <c r="I13" s="26">
        <f t="shared" si="1"/>
        <v>0</v>
      </c>
      <c r="J13" s="25">
        <f t="shared" si="2"/>
        <v>0</v>
      </c>
      <c r="K13" s="102" t="s">
        <v>298</v>
      </c>
      <c r="L13" s="55"/>
      <c r="M13" s="55"/>
      <c r="N13" s="55"/>
      <c r="P13" s="29"/>
      <c r="Q13" s="29"/>
      <c r="R13" s="29"/>
      <c r="S13" s="29"/>
      <c r="T13" s="29"/>
      <c r="U13" s="72">
        <v>2</v>
      </c>
    </row>
    <row r="14" spans="1:21" ht="60" x14ac:dyDescent="0.25">
      <c r="A14">
        <v>11</v>
      </c>
      <c r="B14" s="45" t="s">
        <v>307</v>
      </c>
      <c r="C14" s="8" t="s">
        <v>22</v>
      </c>
      <c r="D14" s="8">
        <v>2</v>
      </c>
      <c r="E14" s="29"/>
      <c r="F14" s="100">
        <v>0.05</v>
      </c>
      <c r="G14" s="24"/>
      <c r="H14" s="25">
        <f t="shared" si="0"/>
        <v>0</v>
      </c>
      <c r="I14" s="26">
        <f t="shared" si="1"/>
        <v>0</v>
      </c>
      <c r="J14" s="25">
        <f t="shared" si="2"/>
        <v>0</v>
      </c>
      <c r="K14" s="102" t="s">
        <v>298</v>
      </c>
      <c r="L14" s="55"/>
      <c r="M14" s="55"/>
      <c r="N14" s="55"/>
      <c r="P14" s="29"/>
      <c r="Q14" s="29"/>
      <c r="R14" s="29"/>
      <c r="S14" s="29"/>
      <c r="T14" s="29"/>
      <c r="U14" s="72">
        <v>2</v>
      </c>
    </row>
    <row r="15" spans="1:21" ht="60" x14ac:dyDescent="0.25">
      <c r="A15">
        <v>12</v>
      </c>
      <c r="B15" s="45" t="s">
        <v>308</v>
      </c>
      <c r="C15" s="8" t="s">
        <v>22</v>
      </c>
      <c r="D15" s="8">
        <v>1</v>
      </c>
      <c r="E15" s="29"/>
      <c r="F15" s="100">
        <v>0.05</v>
      </c>
      <c r="G15" s="24"/>
      <c r="H15" s="25">
        <f t="shared" si="0"/>
        <v>0</v>
      </c>
      <c r="I15" s="26">
        <f t="shared" si="1"/>
        <v>0</v>
      </c>
      <c r="J15" s="25">
        <f t="shared" si="2"/>
        <v>0</v>
      </c>
      <c r="K15" s="102" t="s">
        <v>298</v>
      </c>
      <c r="L15" s="55"/>
      <c r="M15" s="55"/>
      <c r="N15" s="55"/>
      <c r="P15" s="29"/>
      <c r="Q15" s="29"/>
      <c r="R15" s="29"/>
      <c r="S15" s="29"/>
      <c r="T15" s="29"/>
      <c r="U15" s="72">
        <v>1</v>
      </c>
    </row>
    <row r="16" spans="1:21" ht="75" x14ac:dyDescent="0.25">
      <c r="A16">
        <v>13</v>
      </c>
      <c r="B16" s="45" t="s">
        <v>309</v>
      </c>
      <c r="C16" s="8" t="s">
        <v>22</v>
      </c>
      <c r="D16" s="8">
        <v>1</v>
      </c>
      <c r="E16" s="29"/>
      <c r="F16" s="100">
        <v>0.05</v>
      </c>
      <c r="G16" s="24"/>
      <c r="H16" s="25">
        <f t="shared" si="0"/>
        <v>0</v>
      </c>
      <c r="I16" s="26">
        <f t="shared" si="1"/>
        <v>0</v>
      </c>
      <c r="J16" s="25">
        <f t="shared" si="2"/>
        <v>0</v>
      </c>
      <c r="K16" s="102" t="s">
        <v>298</v>
      </c>
      <c r="L16" s="55"/>
      <c r="M16" s="55"/>
      <c r="N16" s="55"/>
      <c r="P16" s="29"/>
      <c r="Q16" s="29"/>
      <c r="R16" s="29"/>
      <c r="S16" s="29"/>
      <c r="T16" s="29"/>
      <c r="U16" s="72">
        <v>1</v>
      </c>
    </row>
    <row r="17" spans="1:21" ht="60" x14ac:dyDescent="0.25">
      <c r="A17">
        <v>14</v>
      </c>
      <c r="B17" s="45" t="s">
        <v>310</v>
      </c>
      <c r="C17" s="8" t="s">
        <v>22</v>
      </c>
      <c r="D17" s="8">
        <v>1</v>
      </c>
      <c r="E17" s="29"/>
      <c r="F17" s="100">
        <v>0.05</v>
      </c>
      <c r="G17" s="24"/>
      <c r="H17" s="25">
        <f t="shared" si="0"/>
        <v>0</v>
      </c>
      <c r="I17" s="26">
        <f t="shared" si="1"/>
        <v>0</v>
      </c>
      <c r="J17" s="25">
        <f t="shared" si="2"/>
        <v>0</v>
      </c>
      <c r="K17" s="102" t="s">
        <v>298</v>
      </c>
      <c r="L17" s="55"/>
      <c r="M17" s="55"/>
      <c r="N17" s="55"/>
      <c r="P17" s="29"/>
      <c r="Q17" s="29"/>
      <c r="R17" s="29"/>
      <c r="S17" s="29"/>
      <c r="T17" s="29"/>
      <c r="U17" s="72">
        <v>1</v>
      </c>
    </row>
    <row r="18" spans="1:21" ht="75" x14ac:dyDescent="0.25">
      <c r="A18">
        <v>15</v>
      </c>
      <c r="B18" s="45" t="s">
        <v>311</v>
      </c>
      <c r="C18" s="8" t="s">
        <v>22</v>
      </c>
      <c r="D18" s="8">
        <v>1</v>
      </c>
      <c r="E18" s="29"/>
      <c r="F18" s="100">
        <v>0.05</v>
      </c>
      <c r="G18" s="24"/>
      <c r="H18" s="25">
        <f t="shared" si="0"/>
        <v>0</v>
      </c>
      <c r="I18" s="26">
        <f t="shared" si="1"/>
        <v>0</v>
      </c>
      <c r="J18" s="25">
        <f t="shared" si="2"/>
        <v>0</v>
      </c>
      <c r="K18" s="102" t="s">
        <v>298</v>
      </c>
      <c r="L18" s="55"/>
      <c r="M18" s="55"/>
      <c r="N18" s="55"/>
      <c r="P18" s="29"/>
      <c r="Q18" s="29"/>
      <c r="R18" s="29"/>
      <c r="S18" s="29"/>
      <c r="T18" s="29"/>
      <c r="U18" s="72">
        <v>1</v>
      </c>
    </row>
    <row r="19" spans="1:21" ht="60" x14ac:dyDescent="0.25">
      <c r="A19">
        <v>16</v>
      </c>
      <c r="B19" s="45" t="s">
        <v>312</v>
      </c>
      <c r="C19" s="8" t="s">
        <v>22</v>
      </c>
      <c r="D19" s="8">
        <v>1</v>
      </c>
      <c r="E19" s="29"/>
      <c r="F19" s="100">
        <v>0.05</v>
      </c>
      <c r="G19" s="24"/>
      <c r="H19" s="25">
        <f t="shared" si="0"/>
        <v>0</v>
      </c>
      <c r="I19" s="26">
        <f t="shared" si="1"/>
        <v>0</v>
      </c>
      <c r="J19" s="25">
        <f t="shared" si="2"/>
        <v>0</v>
      </c>
      <c r="K19" s="102" t="s">
        <v>298</v>
      </c>
      <c r="L19" s="55"/>
      <c r="M19" s="55"/>
      <c r="N19" s="55"/>
      <c r="P19" s="29"/>
      <c r="Q19" s="29"/>
      <c r="R19" s="29"/>
      <c r="S19" s="29"/>
      <c r="T19" s="29"/>
      <c r="U19" s="72">
        <v>1</v>
      </c>
    </row>
    <row r="20" spans="1:21" ht="75" x14ac:dyDescent="0.25">
      <c r="A20">
        <v>17</v>
      </c>
      <c r="B20" s="45" t="s">
        <v>313</v>
      </c>
      <c r="C20" s="8" t="s">
        <v>22</v>
      </c>
      <c r="D20" s="8">
        <v>1</v>
      </c>
      <c r="E20" s="29"/>
      <c r="F20" s="100">
        <v>0.05</v>
      </c>
      <c r="G20" s="24"/>
      <c r="H20" s="25">
        <f t="shared" si="0"/>
        <v>0</v>
      </c>
      <c r="I20" s="26">
        <f t="shared" si="1"/>
        <v>0</v>
      </c>
      <c r="J20" s="25">
        <f t="shared" si="2"/>
        <v>0</v>
      </c>
      <c r="K20" s="102" t="s">
        <v>298</v>
      </c>
      <c r="L20" s="55"/>
      <c r="M20" s="55"/>
      <c r="N20" s="55"/>
      <c r="P20" s="29"/>
      <c r="Q20" s="29"/>
      <c r="R20" s="29"/>
      <c r="S20" s="29"/>
      <c r="T20" s="29"/>
      <c r="U20" s="72">
        <v>1</v>
      </c>
    </row>
    <row r="21" spans="1:21" ht="60" x14ac:dyDescent="0.25">
      <c r="A21">
        <v>18</v>
      </c>
      <c r="B21" s="45" t="s">
        <v>314</v>
      </c>
      <c r="C21" s="8" t="s">
        <v>22</v>
      </c>
      <c r="D21" s="8">
        <v>1</v>
      </c>
      <c r="E21" s="29"/>
      <c r="F21" s="100">
        <v>0.05</v>
      </c>
      <c r="G21" s="24"/>
      <c r="H21" s="25">
        <f t="shared" si="0"/>
        <v>0</v>
      </c>
      <c r="I21" s="26">
        <f t="shared" si="1"/>
        <v>0</v>
      </c>
      <c r="J21" s="25">
        <f t="shared" si="2"/>
        <v>0</v>
      </c>
      <c r="K21" s="102" t="s">
        <v>298</v>
      </c>
      <c r="L21" s="55"/>
      <c r="M21" s="55"/>
      <c r="N21" s="55"/>
      <c r="P21" s="29"/>
      <c r="Q21" s="29"/>
      <c r="R21" s="29"/>
      <c r="S21" s="29"/>
      <c r="T21" s="29"/>
      <c r="U21" s="72">
        <v>1</v>
      </c>
    </row>
    <row r="22" spans="1:21" ht="270" x14ac:dyDescent="0.25">
      <c r="A22">
        <v>19</v>
      </c>
      <c r="B22" s="22" t="s">
        <v>315</v>
      </c>
      <c r="C22" s="8" t="s">
        <v>42</v>
      </c>
      <c r="D22" s="8">
        <v>2</v>
      </c>
      <c r="E22" s="29"/>
      <c r="F22" s="100">
        <v>0.05</v>
      </c>
      <c r="G22" s="24"/>
      <c r="H22" s="25">
        <f t="shared" si="0"/>
        <v>0</v>
      </c>
      <c r="I22" s="26">
        <f t="shared" si="1"/>
        <v>0</v>
      </c>
      <c r="J22" s="25">
        <f t="shared" si="2"/>
        <v>0</v>
      </c>
      <c r="K22" s="102" t="s">
        <v>298</v>
      </c>
      <c r="L22" s="55"/>
      <c r="M22" s="55"/>
      <c r="N22" s="55"/>
      <c r="P22" s="29"/>
      <c r="Q22" s="29"/>
      <c r="R22" s="103">
        <v>1</v>
      </c>
      <c r="S22" s="29"/>
      <c r="T22" s="29"/>
      <c r="U22" s="72">
        <v>1</v>
      </c>
    </row>
    <row r="23" spans="1:21" ht="195" x14ac:dyDescent="0.25">
      <c r="A23">
        <v>20</v>
      </c>
      <c r="B23" s="45" t="s">
        <v>316</v>
      </c>
      <c r="C23" s="8" t="s">
        <v>22</v>
      </c>
      <c r="D23" s="8">
        <v>2</v>
      </c>
      <c r="E23" s="29"/>
      <c r="F23" s="100">
        <v>0.05</v>
      </c>
      <c r="G23" s="24"/>
      <c r="H23" s="25">
        <f t="shared" si="0"/>
        <v>0</v>
      </c>
      <c r="I23" s="26">
        <f t="shared" si="1"/>
        <v>0</v>
      </c>
      <c r="J23" s="25">
        <f t="shared" si="2"/>
        <v>0</v>
      </c>
      <c r="K23" s="102" t="s">
        <v>298</v>
      </c>
      <c r="L23" s="55"/>
      <c r="M23" s="55"/>
      <c r="N23" s="55"/>
      <c r="P23" s="29"/>
      <c r="Q23" s="29"/>
      <c r="R23" s="103">
        <v>1</v>
      </c>
      <c r="S23" s="29"/>
      <c r="T23" s="29"/>
      <c r="U23" s="72">
        <v>1</v>
      </c>
    </row>
    <row r="24" spans="1:21" x14ac:dyDescent="0.25">
      <c r="A24">
        <v>21</v>
      </c>
      <c r="B24" s="45" t="s">
        <v>317</v>
      </c>
      <c r="C24" s="8" t="s">
        <v>22</v>
      </c>
      <c r="D24" s="8">
        <v>2</v>
      </c>
      <c r="E24" s="29"/>
      <c r="F24" s="100">
        <v>0.05</v>
      </c>
      <c r="G24" s="24"/>
      <c r="H24" s="25">
        <f t="shared" si="0"/>
        <v>0</v>
      </c>
      <c r="I24" s="26">
        <f t="shared" si="1"/>
        <v>0</v>
      </c>
      <c r="J24" s="25">
        <f t="shared" si="2"/>
        <v>0</v>
      </c>
      <c r="K24" s="102" t="s">
        <v>298</v>
      </c>
      <c r="L24" s="55"/>
      <c r="M24" s="55"/>
      <c r="N24" s="55"/>
      <c r="P24" s="29"/>
      <c r="Q24" s="29"/>
      <c r="R24" s="103">
        <v>1</v>
      </c>
      <c r="S24" s="29"/>
      <c r="T24" s="29"/>
      <c r="U24" s="72">
        <v>1</v>
      </c>
    </row>
    <row r="25" spans="1:21" ht="30" x14ac:dyDescent="0.25">
      <c r="A25">
        <v>22</v>
      </c>
      <c r="B25" s="45" t="s">
        <v>318</v>
      </c>
      <c r="C25" s="8" t="s">
        <v>22</v>
      </c>
      <c r="D25" s="8">
        <v>2</v>
      </c>
      <c r="E25" s="29"/>
      <c r="F25" s="100">
        <v>0.05</v>
      </c>
      <c r="G25" s="24"/>
      <c r="H25" s="25">
        <f t="shared" si="0"/>
        <v>0</v>
      </c>
      <c r="I25" s="26">
        <f t="shared" si="1"/>
        <v>0</v>
      </c>
      <c r="J25" s="25">
        <f t="shared" si="2"/>
        <v>0</v>
      </c>
      <c r="K25" s="102" t="s">
        <v>298</v>
      </c>
      <c r="L25" s="55"/>
      <c r="M25" s="55"/>
      <c r="N25" s="55"/>
      <c r="P25" s="29"/>
      <c r="Q25" s="29"/>
      <c r="R25" s="103">
        <v>1</v>
      </c>
      <c r="S25" s="29"/>
      <c r="T25" s="29"/>
      <c r="U25" s="72">
        <v>1</v>
      </c>
    </row>
    <row r="26" spans="1:21" x14ac:dyDescent="0.25">
      <c r="A26">
        <v>23</v>
      </c>
      <c r="B26" s="45" t="s">
        <v>319</v>
      </c>
      <c r="C26" s="8" t="s">
        <v>22</v>
      </c>
      <c r="D26" s="8">
        <v>2</v>
      </c>
      <c r="E26" s="29"/>
      <c r="F26" s="100">
        <v>0.05</v>
      </c>
      <c r="G26" s="24"/>
      <c r="H26" s="25">
        <f t="shared" si="0"/>
        <v>0</v>
      </c>
      <c r="I26" s="26">
        <f t="shared" si="1"/>
        <v>0</v>
      </c>
      <c r="J26" s="25">
        <f t="shared" si="2"/>
        <v>0</v>
      </c>
      <c r="K26" s="102" t="s">
        <v>298</v>
      </c>
      <c r="L26" s="55"/>
      <c r="M26" s="55"/>
      <c r="N26" s="55"/>
      <c r="P26" s="29"/>
      <c r="Q26" s="29"/>
      <c r="R26" s="103">
        <v>1</v>
      </c>
      <c r="S26" s="29"/>
      <c r="T26" s="29"/>
      <c r="U26" s="72">
        <v>1</v>
      </c>
    </row>
    <row r="27" spans="1:21" x14ac:dyDescent="0.25">
      <c r="A27">
        <v>24</v>
      </c>
      <c r="B27" s="45" t="s">
        <v>320</v>
      </c>
      <c r="C27" s="8" t="s">
        <v>22</v>
      </c>
      <c r="D27" s="8">
        <v>2</v>
      </c>
      <c r="E27" s="29"/>
      <c r="F27" s="100">
        <v>0.05</v>
      </c>
      <c r="G27" s="24"/>
      <c r="H27" s="25">
        <f t="shared" si="0"/>
        <v>0</v>
      </c>
      <c r="I27" s="26">
        <f t="shared" si="1"/>
        <v>0</v>
      </c>
      <c r="J27" s="25">
        <f t="shared" si="2"/>
        <v>0</v>
      </c>
      <c r="K27" s="102" t="s">
        <v>298</v>
      </c>
      <c r="L27" s="55"/>
      <c r="M27" s="55"/>
      <c r="N27" s="55"/>
      <c r="P27" s="29"/>
      <c r="Q27" s="29"/>
      <c r="R27" s="103">
        <v>1</v>
      </c>
      <c r="S27" s="29"/>
      <c r="T27" s="29"/>
      <c r="U27" s="72">
        <v>1</v>
      </c>
    </row>
    <row r="28" spans="1:21" x14ac:dyDescent="0.25">
      <c r="A28">
        <v>25</v>
      </c>
      <c r="B28" s="45" t="s">
        <v>321</v>
      </c>
      <c r="C28" s="8" t="s">
        <v>22</v>
      </c>
      <c r="D28" s="8">
        <v>2</v>
      </c>
      <c r="E28" s="29"/>
      <c r="F28" s="100">
        <v>0.05</v>
      </c>
      <c r="G28" s="24"/>
      <c r="H28" s="25">
        <f t="shared" si="0"/>
        <v>0</v>
      </c>
      <c r="I28" s="26">
        <f t="shared" si="1"/>
        <v>0</v>
      </c>
      <c r="J28" s="25">
        <f t="shared" si="2"/>
        <v>0</v>
      </c>
      <c r="K28" s="102" t="s">
        <v>298</v>
      </c>
      <c r="L28" s="55"/>
      <c r="M28" s="55"/>
      <c r="N28" s="55"/>
      <c r="P28" s="29"/>
      <c r="Q28" s="29"/>
      <c r="R28" s="103">
        <v>1</v>
      </c>
      <c r="S28" s="29"/>
      <c r="T28" s="29"/>
      <c r="U28" s="72">
        <v>1</v>
      </c>
    </row>
    <row r="29" spans="1:21" ht="135" x14ac:dyDescent="0.25">
      <c r="A29">
        <v>26</v>
      </c>
      <c r="B29" s="45" t="s">
        <v>322</v>
      </c>
      <c r="C29" s="8" t="s">
        <v>22</v>
      </c>
      <c r="D29" s="8">
        <v>2</v>
      </c>
      <c r="E29" s="29"/>
      <c r="F29" s="100">
        <v>0.05</v>
      </c>
      <c r="G29" s="24"/>
      <c r="H29" s="25">
        <f t="shared" si="0"/>
        <v>0</v>
      </c>
      <c r="I29" s="26">
        <f t="shared" si="1"/>
        <v>0</v>
      </c>
      <c r="J29" s="25">
        <f t="shared" si="2"/>
        <v>0</v>
      </c>
      <c r="K29" s="102" t="s">
        <v>298</v>
      </c>
      <c r="L29" s="55"/>
      <c r="M29" s="55"/>
      <c r="N29" s="55"/>
      <c r="P29" s="29"/>
      <c r="Q29" s="29"/>
      <c r="R29" s="29"/>
      <c r="S29" s="29"/>
      <c r="T29" s="29"/>
      <c r="U29" s="72">
        <v>2</v>
      </c>
    </row>
    <row r="30" spans="1:21" ht="30" x14ac:dyDescent="0.25">
      <c r="A30">
        <v>27</v>
      </c>
      <c r="B30" s="45" t="s">
        <v>323</v>
      </c>
      <c r="C30" s="8" t="s">
        <v>324</v>
      </c>
      <c r="D30" s="8">
        <v>2</v>
      </c>
      <c r="E30" s="29"/>
      <c r="F30" s="100">
        <v>0.05</v>
      </c>
      <c r="G30" s="24"/>
      <c r="H30" s="25">
        <f t="shared" si="0"/>
        <v>0</v>
      </c>
      <c r="I30" s="26">
        <f t="shared" si="1"/>
        <v>0</v>
      </c>
      <c r="J30" s="25">
        <f t="shared" si="2"/>
        <v>0</v>
      </c>
      <c r="K30" s="102" t="s">
        <v>298</v>
      </c>
      <c r="L30" s="55"/>
      <c r="M30" s="55"/>
      <c r="N30" s="55"/>
      <c r="P30" s="29"/>
      <c r="Q30" s="29"/>
      <c r="R30" s="29"/>
      <c r="S30" s="29"/>
      <c r="T30" s="29"/>
      <c r="U30" s="72">
        <v>2</v>
      </c>
    </row>
    <row r="31" spans="1:21" ht="30" x14ac:dyDescent="0.25">
      <c r="A31">
        <v>28</v>
      </c>
      <c r="B31" s="45" t="s">
        <v>325</v>
      </c>
      <c r="C31" s="8" t="s">
        <v>324</v>
      </c>
      <c r="D31" s="8">
        <v>3</v>
      </c>
      <c r="E31" s="29"/>
      <c r="F31" s="100">
        <v>0.05</v>
      </c>
      <c r="G31" s="24"/>
      <c r="H31" s="25">
        <f t="shared" si="0"/>
        <v>0</v>
      </c>
      <c r="I31" s="26">
        <f t="shared" si="1"/>
        <v>0</v>
      </c>
      <c r="J31" s="25">
        <f t="shared" si="2"/>
        <v>0</v>
      </c>
      <c r="K31" s="102" t="s">
        <v>298</v>
      </c>
      <c r="L31" s="55"/>
      <c r="M31" s="55"/>
      <c r="N31" s="55"/>
      <c r="P31" s="29"/>
      <c r="Q31" s="29"/>
      <c r="R31" s="103">
        <v>1</v>
      </c>
      <c r="S31" s="29"/>
      <c r="T31" s="29"/>
      <c r="U31" s="72">
        <v>2</v>
      </c>
    </row>
    <row r="32" spans="1:21" ht="135" x14ac:dyDescent="0.25">
      <c r="A32">
        <v>29</v>
      </c>
      <c r="B32" s="45" t="s">
        <v>326</v>
      </c>
      <c r="C32" s="8" t="s">
        <v>324</v>
      </c>
      <c r="D32" s="8">
        <v>2</v>
      </c>
      <c r="E32" s="29"/>
      <c r="F32" s="100">
        <v>0.05</v>
      </c>
      <c r="G32" s="24"/>
      <c r="H32" s="25">
        <f t="shared" si="0"/>
        <v>0</v>
      </c>
      <c r="I32" s="26">
        <f t="shared" si="1"/>
        <v>0</v>
      </c>
      <c r="J32" s="25">
        <f t="shared" si="2"/>
        <v>0</v>
      </c>
      <c r="K32" s="102" t="s">
        <v>298</v>
      </c>
      <c r="L32" s="55"/>
      <c r="M32" s="55"/>
      <c r="N32" s="55"/>
      <c r="P32" s="29"/>
      <c r="Q32" s="29"/>
      <c r="R32" s="29"/>
      <c r="S32" s="29"/>
      <c r="T32" s="29"/>
      <c r="U32" s="72">
        <v>2</v>
      </c>
    </row>
    <row r="33" spans="1:21" ht="45" x14ac:dyDescent="0.25">
      <c r="A33">
        <v>30</v>
      </c>
      <c r="B33" s="45" t="s">
        <v>327</v>
      </c>
      <c r="C33" s="8" t="s">
        <v>324</v>
      </c>
      <c r="D33" s="8">
        <v>3</v>
      </c>
      <c r="E33" s="29"/>
      <c r="F33" s="100">
        <v>0.05</v>
      </c>
      <c r="G33" s="24"/>
      <c r="H33" s="25">
        <f t="shared" si="0"/>
        <v>0</v>
      </c>
      <c r="I33" s="26">
        <f t="shared" si="1"/>
        <v>0</v>
      </c>
      <c r="J33" s="25">
        <f t="shared" si="2"/>
        <v>0</v>
      </c>
      <c r="K33" s="102" t="s">
        <v>298</v>
      </c>
      <c r="L33" s="55"/>
      <c r="M33" s="55"/>
      <c r="N33" s="55"/>
      <c r="P33" s="29"/>
      <c r="Q33" s="29"/>
      <c r="R33" s="103">
        <v>1</v>
      </c>
      <c r="S33" s="29"/>
      <c r="T33" s="29"/>
      <c r="U33" s="72">
        <v>2</v>
      </c>
    </row>
    <row r="34" spans="1:21" ht="30" x14ac:dyDescent="0.25">
      <c r="A34">
        <v>31</v>
      </c>
      <c r="B34" s="45" t="s">
        <v>328</v>
      </c>
      <c r="C34" s="8" t="s">
        <v>22</v>
      </c>
      <c r="D34" s="8">
        <v>2</v>
      </c>
      <c r="E34" s="29"/>
      <c r="F34" s="100">
        <v>0.05</v>
      </c>
      <c r="G34" s="24"/>
      <c r="H34" s="25">
        <f t="shared" si="0"/>
        <v>0</v>
      </c>
      <c r="I34" s="26">
        <f t="shared" si="1"/>
        <v>0</v>
      </c>
      <c r="J34" s="25">
        <f t="shared" si="2"/>
        <v>0</v>
      </c>
      <c r="K34" s="102" t="s">
        <v>298</v>
      </c>
      <c r="L34" s="55"/>
      <c r="M34" s="55"/>
      <c r="N34" s="55"/>
      <c r="P34" s="29"/>
      <c r="Q34" s="29"/>
      <c r="R34" s="29"/>
      <c r="S34" s="29"/>
      <c r="T34" s="29"/>
      <c r="U34" s="72">
        <v>2</v>
      </c>
    </row>
    <row r="35" spans="1:21" x14ac:dyDescent="0.25">
      <c r="A35">
        <v>32</v>
      </c>
      <c r="B35" s="45" t="s">
        <v>329</v>
      </c>
      <c r="C35" s="8" t="s">
        <v>22</v>
      </c>
      <c r="D35" s="8">
        <v>1</v>
      </c>
      <c r="E35" s="29"/>
      <c r="F35" s="100">
        <v>0.05</v>
      </c>
      <c r="G35" s="24"/>
      <c r="H35" s="25">
        <f t="shared" si="0"/>
        <v>0</v>
      </c>
      <c r="I35" s="26">
        <f t="shared" si="1"/>
        <v>0</v>
      </c>
      <c r="J35" s="25">
        <f t="shared" si="2"/>
        <v>0</v>
      </c>
      <c r="K35" s="102" t="s">
        <v>298</v>
      </c>
      <c r="L35" s="55"/>
      <c r="M35" s="55"/>
      <c r="N35" s="55"/>
      <c r="P35" s="29"/>
      <c r="Q35" s="29"/>
      <c r="R35" s="29"/>
      <c r="S35" s="29"/>
      <c r="T35" s="29"/>
      <c r="U35" s="72">
        <v>1</v>
      </c>
    </row>
    <row r="36" spans="1:21" ht="30" x14ac:dyDescent="0.25">
      <c r="A36">
        <v>33</v>
      </c>
      <c r="B36" s="45" t="s">
        <v>330</v>
      </c>
      <c r="C36" s="8" t="s">
        <v>22</v>
      </c>
      <c r="D36" s="8">
        <v>1</v>
      </c>
      <c r="E36" s="29"/>
      <c r="F36" s="100">
        <v>0.05</v>
      </c>
      <c r="G36" s="24"/>
      <c r="H36" s="25">
        <f t="shared" ref="H36:H59" si="3">ROUND(G36*(1+F36),2)</f>
        <v>0</v>
      </c>
      <c r="I36" s="26">
        <f t="shared" ref="I36:I59" si="4">ROUND(D36*G36,2)</f>
        <v>0</v>
      </c>
      <c r="J36" s="25">
        <f t="shared" ref="J36:J59" si="5">ROUND(I36*(1+F36),2)</f>
        <v>0</v>
      </c>
      <c r="K36" s="102" t="s">
        <v>298</v>
      </c>
      <c r="L36" s="55"/>
      <c r="M36" s="55"/>
      <c r="N36" s="55"/>
      <c r="P36" s="29"/>
      <c r="Q36" s="29"/>
      <c r="R36" s="29"/>
      <c r="S36" s="29"/>
      <c r="T36" s="29"/>
      <c r="U36" s="72">
        <v>1</v>
      </c>
    </row>
    <row r="37" spans="1:21" ht="30" x14ac:dyDescent="0.25">
      <c r="A37">
        <v>34</v>
      </c>
      <c r="B37" s="45" t="s">
        <v>331</v>
      </c>
      <c r="C37" s="8" t="s">
        <v>22</v>
      </c>
      <c r="D37" s="8">
        <v>1</v>
      </c>
      <c r="E37" s="29"/>
      <c r="F37" s="100">
        <v>0.05</v>
      </c>
      <c r="G37" s="24"/>
      <c r="H37" s="25">
        <f t="shared" si="3"/>
        <v>0</v>
      </c>
      <c r="I37" s="26">
        <f t="shared" si="4"/>
        <v>0</v>
      </c>
      <c r="J37" s="25">
        <f t="shared" si="5"/>
        <v>0</v>
      </c>
      <c r="K37" s="102" t="s">
        <v>298</v>
      </c>
      <c r="L37" s="55"/>
      <c r="M37" s="55"/>
      <c r="N37" s="55"/>
      <c r="P37" s="29"/>
      <c r="Q37" s="29"/>
      <c r="R37" s="29"/>
      <c r="S37" s="29"/>
      <c r="T37" s="29"/>
      <c r="U37" s="72">
        <v>1</v>
      </c>
    </row>
    <row r="38" spans="1:21" ht="30" x14ac:dyDescent="0.25">
      <c r="A38">
        <v>35</v>
      </c>
      <c r="B38" s="45" t="s">
        <v>332</v>
      </c>
      <c r="C38" s="8" t="s">
        <v>22</v>
      </c>
      <c r="D38" s="8">
        <v>1</v>
      </c>
      <c r="E38" s="29"/>
      <c r="F38" s="100">
        <v>0.05</v>
      </c>
      <c r="G38" s="24"/>
      <c r="H38" s="25">
        <f t="shared" si="3"/>
        <v>0</v>
      </c>
      <c r="I38" s="26">
        <f t="shared" si="4"/>
        <v>0</v>
      </c>
      <c r="J38" s="25">
        <f t="shared" si="5"/>
        <v>0</v>
      </c>
      <c r="K38" s="102" t="s">
        <v>298</v>
      </c>
      <c r="L38" s="55"/>
      <c r="M38" s="55"/>
      <c r="N38" s="55"/>
      <c r="P38" s="29"/>
      <c r="Q38" s="29"/>
      <c r="R38" s="29"/>
      <c r="S38" s="29"/>
      <c r="T38" s="29"/>
      <c r="U38" s="72">
        <v>1</v>
      </c>
    </row>
    <row r="39" spans="1:21" x14ac:dyDescent="0.25">
      <c r="A39">
        <v>36</v>
      </c>
      <c r="B39" s="45" t="s">
        <v>333</v>
      </c>
      <c r="C39" s="8" t="s">
        <v>22</v>
      </c>
      <c r="D39" s="8">
        <v>1</v>
      </c>
      <c r="E39" s="29"/>
      <c r="F39" s="100">
        <v>0.05</v>
      </c>
      <c r="G39" s="24"/>
      <c r="H39" s="25">
        <f t="shared" si="3"/>
        <v>0</v>
      </c>
      <c r="I39" s="26">
        <f t="shared" si="4"/>
        <v>0</v>
      </c>
      <c r="J39" s="25">
        <f t="shared" si="5"/>
        <v>0</v>
      </c>
      <c r="K39" s="102" t="s">
        <v>298</v>
      </c>
      <c r="L39" s="55"/>
      <c r="M39" s="55"/>
      <c r="N39" s="55"/>
      <c r="P39" s="29"/>
      <c r="Q39" s="29"/>
      <c r="R39" s="29"/>
      <c r="S39" s="29"/>
      <c r="T39" s="29"/>
      <c r="U39" s="72">
        <v>1</v>
      </c>
    </row>
    <row r="40" spans="1:21" x14ac:dyDescent="0.25">
      <c r="A40">
        <v>37</v>
      </c>
      <c r="B40" s="45" t="s">
        <v>334</v>
      </c>
      <c r="C40" s="8" t="s">
        <v>22</v>
      </c>
      <c r="D40" s="8">
        <v>1</v>
      </c>
      <c r="E40" s="29"/>
      <c r="F40" s="100">
        <v>0.05</v>
      </c>
      <c r="G40" s="24"/>
      <c r="H40" s="25">
        <f t="shared" si="3"/>
        <v>0</v>
      </c>
      <c r="I40" s="26">
        <f t="shared" si="4"/>
        <v>0</v>
      </c>
      <c r="J40" s="25">
        <f t="shared" si="5"/>
        <v>0</v>
      </c>
      <c r="K40" s="102" t="s">
        <v>298</v>
      </c>
      <c r="L40" s="55"/>
      <c r="M40" s="55"/>
      <c r="N40" s="55"/>
      <c r="P40" s="29"/>
      <c r="Q40" s="29"/>
      <c r="R40" s="29"/>
      <c r="S40" s="29"/>
      <c r="T40" s="29"/>
      <c r="U40" s="72">
        <v>1</v>
      </c>
    </row>
    <row r="41" spans="1:21" x14ac:dyDescent="0.25">
      <c r="A41">
        <v>38</v>
      </c>
      <c r="B41" s="45" t="s">
        <v>335</v>
      </c>
      <c r="C41" s="8" t="s">
        <v>22</v>
      </c>
      <c r="D41" s="8">
        <v>1</v>
      </c>
      <c r="E41" s="29"/>
      <c r="F41" s="100">
        <v>0.05</v>
      </c>
      <c r="G41" s="24"/>
      <c r="H41" s="25">
        <f t="shared" si="3"/>
        <v>0</v>
      </c>
      <c r="I41" s="26">
        <f t="shared" si="4"/>
        <v>0</v>
      </c>
      <c r="J41" s="25">
        <f t="shared" si="5"/>
        <v>0</v>
      </c>
      <c r="K41" s="102" t="s">
        <v>298</v>
      </c>
      <c r="L41" s="55"/>
      <c r="M41" s="55"/>
      <c r="N41" s="55"/>
      <c r="P41" s="29"/>
      <c r="Q41" s="29"/>
      <c r="R41" s="29"/>
      <c r="S41" s="29"/>
      <c r="T41" s="29"/>
      <c r="U41" s="72">
        <v>1</v>
      </c>
    </row>
    <row r="42" spans="1:21" x14ac:dyDescent="0.25">
      <c r="A42">
        <v>39</v>
      </c>
      <c r="B42" s="45" t="s">
        <v>336</v>
      </c>
      <c r="C42" s="8" t="s">
        <v>22</v>
      </c>
      <c r="D42" s="8">
        <v>1</v>
      </c>
      <c r="E42" s="29"/>
      <c r="F42" s="100">
        <v>0.05</v>
      </c>
      <c r="G42" s="24"/>
      <c r="H42" s="25">
        <f t="shared" si="3"/>
        <v>0</v>
      </c>
      <c r="I42" s="26">
        <f t="shared" si="4"/>
        <v>0</v>
      </c>
      <c r="J42" s="25">
        <f t="shared" si="5"/>
        <v>0</v>
      </c>
      <c r="K42" s="102" t="s">
        <v>298</v>
      </c>
      <c r="L42" s="55"/>
      <c r="M42" s="55"/>
      <c r="N42" s="55"/>
      <c r="P42" s="29"/>
      <c r="Q42" s="29"/>
      <c r="R42" s="29"/>
      <c r="S42" s="29"/>
      <c r="T42" s="29"/>
      <c r="U42" s="72">
        <v>1</v>
      </c>
    </row>
    <row r="43" spans="1:21" ht="30" x14ac:dyDescent="0.25">
      <c r="A43">
        <v>40</v>
      </c>
      <c r="B43" s="45" t="s">
        <v>337</v>
      </c>
      <c r="C43" s="8" t="s">
        <v>22</v>
      </c>
      <c r="D43" s="8">
        <v>1</v>
      </c>
      <c r="E43" s="29"/>
      <c r="F43" s="100">
        <v>0.05</v>
      </c>
      <c r="G43" s="24"/>
      <c r="H43" s="25">
        <f t="shared" si="3"/>
        <v>0</v>
      </c>
      <c r="I43" s="26">
        <f t="shared" si="4"/>
        <v>0</v>
      </c>
      <c r="J43" s="25">
        <f t="shared" si="5"/>
        <v>0</v>
      </c>
      <c r="K43" s="102" t="s">
        <v>298</v>
      </c>
      <c r="L43" s="55"/>
      <c r="M43" s="55"/>
      <c r="N43" s="55"/>
      <c r="P43" s="29"/>
      <c r="Q43" s="29"/>
      <c r="R43" s="29"/>
      <c r="S43" s="29"/>
      <c r="T43" s="29"/>
      <c r="U43" s="72">
        <v>1</v>
      </c>
    </row>
    <row r="44" spans="1:21" x14ac:dyDescent="0.25">
      <c r="A44">
        <v>41</v>
      </c>
      <c r="B44" s="45" t="s">
        <v>338</v>
      </c>
      <c r="C44" s="8" t="s">
        <v>22</v>
      </c>
      <c r="D44" s="8">
        <v>1</v>
      </c>
      <c r="E44" s="29"/>
      <c r="F44" s="100">
        <v>0.05</v>
      </c>
      <c r="G44" s="24"/>
      <c r="H44" s="25">
        <f t="shared" si="3"/>
        <v>0</v>
      </c>
      <c r="I44" s="26">
        <f t="shared" si="4"/>
        <v>0</v>
      </c>
      <c r="J44" s="25">
        <f t="shared" si="5"/>
        <v>0</v>
      </c>
      <c r="K44" s="102" t="s">
        <v>298</v>
      </c>
      <c r="L44" s="55"/>
      <c r="M44" s="55"/>
      <c r="N44" s="55"/>
      <c r="P44" s="29"/>
      <c r="Q44" s="29"/>
      <c r="R44" s="29"/>
      <c r="S44" s="29"/>
      <c r="T44" s="29"/>
      <c r="U44" s="72">
        <v>1</v>
      </c>
    </row>
    <row r="45" spans="1:21" x14ac:dyDescent="0.25">
      <c r="A45">
        <v>42</v>
      </c>
      <c r="B45" s="45" t="s">
        <v>339</v>
      </c>
      <c r="C45" s="8" t="s">
        <v>22</v>
      </c>
      <c r="D45" s="8">
        <v>1</v>
      </c>
      <c r="E45" s="29"/>
      <c r="F45" s="100">
        <v>0.05</v>
      </c>
      <c r="G45" s="24"/>
      <c r="H45" s="25">
        <f t="shared" si="3"/>
        <v>0</v>
      </c>
      <c r="I45" s="26">
        <f t="shared" si="4"/>
        <v>0</v>
      </c>
      <c r="J45" s="25">
        <f t="shared" si="5"/>
        <v>0</v>
      </c>
      <c r="K45" s="102" t="s">
        <v>298</v>
      </c>
      <c r="L45" s="55"/>
      <c r="M45" s="55"/>
      <c r="N45" s="55"/>
      <c r="P45" s="29"/>
      <c r="Q45" s="29"/>
      <c r="R45" s="29"/>
      <c r="S45" s="29"/>
      <c r="T45" s="29"/>
      <c r="U45" s="72">
        <v>1</v>
      </c>
    </row>
    <row r="46" spans="1:21" x14ac:dyDescent="0.25">
      <c r="A46">
        <v>43</v>
      </c>
      <c r="B46" s="45" t="s">
        <v>340</v>
      </c>
      <c r="C46" s="8" t="s">
        <v>22</v>
      </c>
      <c r="D46" s="8">
        <v>1</v>
      </c>
      <c r="E46" s="29"/>
      <c r="F46" s="100">
        <v>0.05</v>
      </c>
      <c r="G46" s="24"/>
      <c r="H46" s="25">
        <f t="shared" si="3"/>
        <v>0</v>
      </c>
      <c r="I46" s="26">
        <f t="shared" si="4"/>
        <v>0</v>
      </c>
      <c r="J46" s="25">
        <f t="shared" si="5"/>
        <v>0</v>
      </c>
      <c r="K46" s="102" t="s">
        <v>298</v>
      </c>
      <c r="L46" s="55"/>
      <c r="M46" s="55"/>
      <c r="N46" s="55"/>
      <c r="P46" s="29"/>
      <c r="Q46" s="29"/>
      <c r="R46" s="29"/>
      <c r="S46" s="29"/>
      <c r="T46" s="29"/>
      <c r="U46" s="72">
        <v>1</v>
      </c>
    </row>
    <row r="47" spans="1:21" x14ac:dyDescent="0.25">
      <c r="A47">
        <v>44</v>
      </c>
      <c r="B47" s="45" t="s">
        <v>341</v>
      </c>
      <c r="C47" s="8" t="s">
        <v>22</v>
      </c>
      <c r="D47" s="8">
        <v>1</v>
      </c>
      <c r="E47" s="29"/>
      <c r="F47" s="100">
        <v>0.05</v>
      </c>
      <c r="G47" s="24"/>
      <c r="H47" s="25">
        <f t="shared" si="3"/>
        <v>0</v>
      </c>
      <c r="I47" s="26">
        <f t="shared" si="4"/>
        <v>0</v>
      </c>
      <c r="J47" s="25">
        <f t="shared" si="5"/>
        <v>0</v>
      </c>
      <c r="K47" s="102" t="s">
        <v>298</v>
      </c>
      <c r="L47" s="55"/>
      <c r="M47" s="55"/>
      <c r="N47" s="55"/>
      <c r="P47" s="29"/>
      <c r="Q47" s="29"/>
      <c r="R47" s="29"/>
      <c r="S47" s="29"/>
      <c r="T47" s="29"/>
      <c r="U47" s="72">
        <v>1</v>
      </c>
    </row>
    <row r="48" spans="1:21" x14ac:dyDescent="0.25">
      <c r="A48">
        <v>45</v>
      </c>
      <c r="B48" s="45" t="s">
        <v>342</v>
      </c>
      <c r="C48" s="8" t="s">
        <v>22</v>
      </c>
      <c r="D48" s="8">
        <v>1</v>
      </c>
      <c r="E48" s="29"/>
      <c r="F48" s="100">
        <v>0.05</v>
      </c>
      <c r="G48" s="24"/>
      <c r="H48" s="25">
        <f t="shared" si="3"/>
        <v>0</v>
      </c>
      <c r="I48" s="26">
        <f t="shared" si="4"/>
        <v>0</v>
      </c>
      <c r="J48" s="25">
        <f t="shared" si="5"/>
        <v>0</v>
      </c>
      <c r="K48" s="102" t="s">
        <v>298</v>
      </c>
      <c r="L48" s="55"/>
      <c r="M48" s="55"/>
      <c r="N48" s="55"/>
      <c r="P48" s="29"/>
      <c r="Q48" s="29"/>
      <c r="R48" s="29"/>
      <c r="S48" s="29"/>
      <c r="T48" s="29"/>
      <c r="U48" s="72">
        <v>1</v>
      </c>
    </row>
    <row r="49" spans="1:21" x14ac:dyDescent="0.25">
      <c r="A49">
        <v>46</v>
      </c>
      <c r="B49" s="45" t="s">
        <v>343</v>
      </c>
      <c r="C49" s="8" t="s">
        <v>22</v>
      </c>
      <c r="D49" s="8">
        <v>1</v>
      </c>
      <c r="E49" s="29"/>
      <c r="F49" s="100">
        <v>0.05</v>
      </c>
      <c r="G49" s="24"/>
      <c r="H49" s="25">
        <f t="shared" si="3"/>
        <v>0</v>
      </c>
      <c r="I49" s="26">
        <f t="shared" si="4"/>
        <v>0</v>
      </c>
      <c r="J49" s="25">
        <f t="shared" si="5"/>
        <v>0</v>
      </c>
      <c r="K49" s="102" t="s">
        <v>298</v>
      </c>
      <c r="L49" s="55"/>
      <c r="M49" s="55"/>
      <c r="N49" s="55"/>
      <c r="P49" s="29"/>
      <c r="Q49" s="29"/>
      <c r="R49" s="29"/>
      <c r="S49" s="29"/>
      <c r="T49" s="29"/>
      <c r="U49" s="72">
        <v>1</v>
      </c>
    </row>
    <row r="50" spans="1:21" x14ac:dyDescent="0.25">
      <c r="A50">
        <v>47</v>
      </c>
      <c r="B50" s="45" t="s">
        <v>344</v>
      </c>
      <c r="C50" s="8" t="s">
        <v>22</v>
      </c>
      <c r="D50" s="8">
        <v>1</v>
      </c>
      <c r="E50" s="29"/>
      <c r="F50" s="100">
        <v>0.05</v>
      </c>
      <c r="G50" s="24"/>
      <c r="H50" s="25">
        <f t="shared" si="3"/>
        <v>0</v>
      </c>
      <c r="I50" s="26">
        <f t="shared" si="4"/>
        <v>0</v>
      </c>
      <c r="J50" s="25">
        <f t="shared" si="5"/>
        <v>0</v>
      </c>
      <c r="K50" s="102" t="s">
        <v>298</v>
      </c>
      <c r="L50" s="55"/>
      <c r="M50" s="55"/>
      <c r="N50" s="55"/>
      <c r="P50" s="29"/>
      <c r="Q50" s="29"/>
      <c r="R50" s="29"/>
      <c r="S50" s="29"/>
      <c r="T50" s="29"/>
      <c r="U50" s="72">
        <v>1</v>
      </c>
    </row>
    <row r="51" spans="1:21" x14ac:dyDescent="0.25">
      <c r="A51">
        <v>48</v>
      </c>
      <c r="B51" s="45" t="s">
        <v>345</v>
      </c>
      <c r="C51" s="8" t="s">
        <v>22</v>
      </c>
      <c r="D51" s="8">
        <v>1</v>
      </c>
      <c r="E51" s="29"/>
      <c r="F51" s="100">
        <v>0.05</v>
      </c>
      <c r="G51" s="24"/>
      <c r="H51" s="25">
        <f t="shared" si="3"/>
        <v>0</v>
      </c>
      <c r="I51" s="26">
        <f t="shared" si="4"/>
        <v>0</v>
      </c>
      <c r="J51" s="25">
        <f t="shared" si="5"/>
        <v>0</v>
      </c>
      <c r="K51" s="102" t="s">
        <v>298</v>
      </c>
      <c r="L51" s="55"/>
      <c r="M51" s="55"/>
      <c r="N51" s="55"/>
      <c r="P51" s="29"/>
      <c r="Q51" s="29"/>
      <c r="R51" s="29"/>
      <c r="S51" s="29"/>
      <c r="T51" s="29"/>
      <c r="U51" s="72">
        <v>1</v>
      </c>
    </row>
    <row r="52" spans="1:21" x14ac:dyDescent="0.25">
      <c r="A52">
        <v>49</v>
      </c>
      <c r="B52" s="45" t="s">
        <v>346</v>
      </c>
      <c r="C52" s="8" t="s">
        <v>22</v>
      </c>
      <c r="D52" s="8">
        <v>1</v>
      </c>
      <c r="E52" s="29"/>
      <c r="F52" s="100">
        <v>0.05</v>
      </c>
      <c r="G52" s="24"/>
      <c r="H52" s="25">
        <f t="shared" si="3"/>
        <v>0</v>
      </c>
      <c r="I52" s="26">
        <f t="shared" si="4"/>
        <v>0</v>
      </c>
      <c r="J52" s="25">
        <f t="shared" si="5"/>
        <v>0</v>
      </c>
      <c r="K52" s="102" t="s">
        <v>298</v>
      </c>
      <c r="L52" s="55"/>
      <c r="M52" s="55"/>
      <c r="N52" s="55"/>
      <c r="P52" s="29"/>
      <c r="Q52" s="29"/>
      <c r="R52" s="29"/>
      <c r="S52" s="29"/>
      <c r="T52" s="29"/>
      <c r="U52" s="72">
        <v>1</v>
      </c>
    </row>
    <row r="53" spans="1:21" x14ac:dyDescent="0.25">
      <c r="A53">
        <v>50</v>
      </c>
      <c r="B53" s="104" t="s">
        <v>347</v>
      </c>
      <c r="C53" s="8" t="s">
        <v>22</v>
      </c>
      <c r="D53" s="8">
        <v>1</v>
      </c>
      <c r="E53" s="29"/>
      <c r="F53" s="100">
        <v>0.05</v>
      </c>
      <c r="G53" s="24"/>
      <c r="H53" s="25">
        <f t="shared" si="3"/>
        <v>0</v>
      </c>
      <c r="I53" s="26">
        <f t="shared" si="4"/>
        <v>0</v>
      </c>
      <c r="J53" s="25">
        <f t="shared" si="5"/>
        <v>0</v>
      </c>
      <c r="K53" s="102" t="s">
        <v>298</v>
      </c>
      <c r="L53" s="55"/>
      <c r="M53" s="55"/>
      <c r="N53" s="55"/>
      <c r="P53" s="29"/>
      <c r="Q53" s="29"/>
      <c r="R53" s="29"/>
      <c r="S53" s="29"/>
      <c r="T53" s="29"/>
      <c r="U53" s="72">
        <v>1</v>
      </c>
    </row>
    <row r="54" spans="1:21" x14ac:dyDescent="0.25">
      <c r="A54">
        <v>51</v>
      </c>
      <c r="B54" s="104" t="s">
        <v>348</v>
      </c>
      <c r="C54" s="8" t="s">
        <v>22</v>
      </c>
      <c r="D54" s="8">
        <v>1</v>
      </c>
      <c r="E54" s="29"/>
      <c r="F54" s="100">
        <v>0.05</v>
      </c>
      <c r="G54" s="24"/>
      <c r="H54" s="25">
        <f t="shared" si="3"/>
        <v>0</v>
      </c>
      <c r="I54" s="26">
        <f t="shared" si="4"/>
        <v>0</v>
      </c>
      <c r="J54" s="25">
        <f t="shared" si="5"/>
        <v>0</v>
      </c>
      <c r="K54" s="102" t="s">
        <v>298</v>
      </c>
      <c r="L54" s="55"/>
      <c r="M54" s="55"/>
      <c r="N54" s="55"/>
      <c r="P54" s="29"/>
      <c r="Q54" s="29"/>
      <c r="R54" s="29"/>
      <c r="S54" s="29"/>
      <c r="T54" s="29"/>
      <c r="U54" s="72">
        <v>1</v>
      </c>
    </row>
    <row r="55" spans="1:21" x14ac:dyDescent="0.25">
      <c r="A55">
        <v>52</v>
      </c>
      <c r="B55" s="104" t="s">
        <v>349</v>
      </c>
      <c r="C55" s="8" t="s">
        <v>22</v>
      </c>
      <c r="D55" s="8">
        <v>1</v>
      </c>
      <c r="E55" s="29"/>
      <c r="F55" s="100">
        <v>0.05</v>
      </c>
      <c r="G55" s="24"/>
      <c r="H55" s="25">
        <f t="shared" si="3"/>
        <v>0</v>
      </c>
      <c r="I55" s="26">
        <f t="shared" si="4"/>
        <v>0</v>
      </c>
      <c r="J55" s="25">
        <f t="shared" si="5"/>
        <v>0</v>
      </c>
      <c r="K55" s="102" t="s">
        <v>298</v>
      </c>
      <c r="L55" s="55"/>
      <c r="M55" s="55"/>
      <c r="N55" s="55"/>
      <c r="P55" s="29"/>
      <c r="Q55" s="29"/>
      <c r="R55" s="29"/>
      <c r="S55" s="29"/>
      <c r="T55" s="29"/>
      <c r="U55" s="72">
        <v>1</v>
      </c>
    </row>
    <row r="56" spans="1:21" x14ac:dyDescent="0.25">
      <c r="A56">
        <v>53</v>
      </c>
      <c r="B56" s="104" t="s">
        <v>350</v>
      </c>
      <c r="C56" s="8" t="s">
        <v>22</v>
      </c>
      <c r="D56" s="8">
        <v>1</v>
      </c>
      <c r="E56" s="29"/>
      <c r="F56" s="100">
        <v>0.05</v>
      </c>
      <c r="G56" s="24"/>
      <c r="H56" s="25">
        <f t="shared" si="3"/>
        <v>0</v>
      </c>
      <c r="I56" s="26">
        <f t="shared" si="4"/>
        <v>0</v>
      </c>
      <c r="J56" s="25">
        <f t="shared" si="5"/>
        <v>0</v>
      </c>
      <c r="K56" s="102" t="s">
        <v>298</v>
      </c>
      <c r="L56" s="55"/>
      <c r="M56" s="55"/>
      <c r="N56" s="55"/>
      <c r="P56" s="29"/>
      <c r="Q56" s="29"/>
      <c r="R56" s="29"/>
      <c r="S56" s="29"/>
      <c r="T56" s="29"/>
      <c r="U56" s="72">
        <v>1</v>
      </c>
    </row>
    <row r="57" spans="1:21" x14ac:dyDescent="0.25">
      <c r="A57">
        <v>54</v>
      </c>
      <c r="B57" s="104" t="s">
        <v>351</v>
      </c>
      <c r="C57" s="8" t="s">
        <v>22</v>
      </c>
      <c r="D57" s="8">
        <v>1</v>
      </c>
      <c r="E57" s="29"/>
      <c r="F57" s="100">
        <v>0.05</v>
      </c>
      <c r="G57" s="24"/>
      <c r="H57" s="25">
        <f t="shared" si="3"/>
        <v>0</v>
      </c>
      <c r="I57" s="26">
        <f t="shared" si="4"/>
        <v>0</v>
      </c>
      <c r="J57" s="25">
        <f t="shared" si="5"/>
        <v>0</v>
      </c>
      <c r="K57" s="102" t="s">
        <v>298</v>
      </c>
      <c r="L57" s="55"/>
      <c r="M57" s="55"/>
      <c r="N57" s="55"/>
      <c r="P57" s="29"/>
      <c r="Q57" s="29"/>
      <c r="R57" s="29"/>
      <c r="S57" s="29"/>
      <c r="T57" s="29"/>
      <c r="U57" s="72">
        <v>1</v>
      </c>
    </row>
    <row r="58" spans="1:21" x14ac:dyDescent="0.25">
      <c r="A58">
        <v>55</v>
      </c>
      <c r="B58" s="104" t="s">
        <v>352</v>
      </c>
      <c r="C58" s="8" t="s">
        <v>22</v>
      </c>
      <c r="D58" s="8">
        <v>1</v>
      </c>
      <c r="E58" s="29"/>
      <c r="F58" s="100">
        <v>0.05</v>
      </c>
      <c r="G58" s="24"/>
      <c r="H58" s="25">
        <f t="shared" si="3"/>
        <v>0</v>
      </c>
      <c r="I58" s="26">
        <f t="shared" si="4"/>
        <v>0</v>
      </c>
      <c r="J58" s="25">
        <f t="shared" si="5"/>
        <v>0</v>
      </c>
      <c r="K58" s="102" t="s">
        <v>298</v>
      </c>
      <c r="L58" s="55"/>
      <c r="M58" s="55"/>
      <c r="N58" s="55"/>
      <c r="P58" s="29"/>
      <c r="Q58" s="29"/>
      <c r="R58" s="29"/>
      <c r="S58" s="29"/>
      <c r="T58" s="29"/>
      <c r="U58" s="72">
        <v>1</v>
      </c>
    </row>
    <row r="59" spans="1:21" ht="168.75" x14ac:dyDescent="0.25">
      <c r="A59">
        <v>56</v>
      </c>
      <c r="B59" s="104" t="s">
        <v>353</v>
      </c>
      <c r="C59" s="8" t="s">
        <v>42</v>
      </c>
      <c r="D59" s="8">
        <v>2</v>
      </c>
      <c r="E59" s="29"/>
      <c r="F59" s="105">
        <v>0.05</v>
      </c>
      <c r="G59" s="48"/>
      <c r="H59" s="25">
        <f t="shared" si="3"/>
        <v>0</v>
      </c>
      <c r="I59" s="26">
        <f t="shared" si="4"/>
        <v>0</v>
      </c>
      <c r="J59" s="25">
        <f t="shared" si="5"/>
        <v>0</v>
      </c>
      <c r="K59" s="102" t="s">
        <v>298</v>
      </c>
      <c r="L59" s="55"/>
      <c r="M59" s="55"/>
      <c r="N59" s="55"/>
      <c r="P59" s="29"/>
      <c r="Q59" s="29"/>
      <c r="R59" s="103">
        <v>1</v>
      </c>
      <c r="S59" s="29"/>
      <c r="T59" s="29"/>
      <c r="U59" s="72">
        <v>1</v>
      </c>
    </row>
    <row r="60" spans="1:21" ht="15.75" thickBot="1" x14ac:dyDescent="0.3">
      <c r="B60" s="106"/>
    </row>
    <row r="61" spans="1:21" ht="50.25" customHeight="1" x14ac:dyDescent="0.25">
      <c r="B61" s="133" t="s">
        <v>446</v>
      </c>
    </row>
    <row r="62" spans="1:21" ht="15.75" thickBot="1" x14ac:dyDescent="0.3">
      <c r="B62" s="134" t="s">
        <v>445</v>
      </c>
    </row>
    <row r="63" spans="1:21" x14ac:dyDescent="0.25"/>
    <row r="64" spans="1:21"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sheetData>
  <sheetProtection sheet="1" objects="1" scenarios="1"/>
  <mergeCells count="3">
    <mergeCell ref="A1:N1"/>
    <mergeCell ref="A2:A3"/>
    <mergeCell ref="P3:U3"/>
  </mergeCells>
  <dataValidations count="1">
    <dataValidation allowBlank="1" showInputMessage="1" showErrorMessage="1" prompt="W tej kolumnie wprowadź nazwę pozycji" sqref="B2:B3 D3 G3 I3 K3 M3" xr:uid="{00000000-0002-0000-0300-000000000000}">
      <formula1>0</formula1>
      <formula2>0</formula2>
    </dataValidation>
  </dataValidations>
  <pageMargins left="0.23622047244094491" right="0.23622047244094491" top="0.74803149606299213" bottom="0.74803149606299213" header="0.51181102362204722" footer="0.51181102362204722"/>
  <pageSetup paperSize="9" scale="39" fitToHeight="0" orientation="landscape" horizontalDpi="300" verticalDpi="300" r:id="rId1"/>
  <headerFooter>
    <oddHeader>&amp;LZnak sprawy: Zp.271.17.2025&amp;CDostawa materiałów zużywalnych w ramach projektu pn. „Edukacja dla przyszłości w gminie
Oborniki Śląskie", dofinansowanym ze środków UE w ramach FEDS 2021-2027.&amp;RCzęść nr 4: Książki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T152"/>
  <sheetViews>
    <sheetView topLeftCell="C49" zoomScale="96" zoomScaleNormal="96" workbookViewId="0">
      <selection activeCell="C52" sqref="C52:C53"/>
    </sheetView>
  </sheetViews>
  <sheetFormatPr defaultColWidth="11.5703125" defaultRowHeight="12.75" customHeight="1" x14ac:dyDescent="0.25"/>
  <cols>
    <col min="2" max="2" width="27.7109375" customWidth="1"/>
    <col min="3" max="3" width="80.28515625" customWidth="1"/>
    <col min="5" max="5" width="11.5703125" style="107"/>
    <col min="13" max="13" width="20.7109375" customWidth="1"/>
  </cols>
  <sheetData>
    <row r="1" spans="1:20" ht="97.5" customHeight="1" x14ac:dyDescent="0.25">
      <c r="A1" s="135" t="s">
        <v>0</v>
      </c>
      <c r="B1" s="135"/>
      <c r="C1" s="135"/>
      <c r="D1" s="135"/>
      <c r="E1" s="135"/>
      <c r="F1" s="135"/>
      <c r="G1" s="135"/>
      <c r="H1" s="135"/>
      <c r="I1" s="135"/>
      <c r="J1" s="135"/>
      <c r="K1" s="135"/>
      <c r="L1" s="135"/>
      <c r="M1" s="135"/>
    </row>
    <row r="2" spans="1:20" ht="206.25" x14ac:dyDescent="0.25">
      <c r="B2" s="50" t="s">
        <v>172</v>
      </c>
      <c r="C2" s="9" t="s">
        <v>354</v>
      </c>
      <c r="D2" s="9" t="s">
        <v>4</v>
      </c>
      <c r="E2" s="9" t="s">
        <v>6</v>
      </c>
      <c r="F2" s="9" t="s">
        <v>5</v>
      </c>
      <c r="G2" s="9" t="s">
        <v>7</v>
      </c>
      <c r="H2" s="9" t="s">
        <v>355</v>
      </c>
      <c r="I2" s="9" t="s">
        <v>356</v>
      </c>
      <c r="J2" s="9" t="s">
        <v>173</v>
      </c>
      <c r="K2" s="9" t="s">
        <v>11</v>
      </c>
      <c r="L2" s="9" t="s">
        <v>12</v>
      </c>
      <c r="M2" s="9" t="s">
        <v>13</v>
      </c>
      <c r="N2" s="139"/>
      <c r="O2" s="16" t="s">
        <v>14</v>
      </c>
      <c r="P2" s="17" t="s">
        <v>15</v>
      </c>
      <c r="Q2" s="18" t="s">
        <v>16</v>
      </c>
      <c r="R2" s="19" t="s">
        <v>17</v>
      </c>
      <c r="S2" s="2" t="s">
        <v>18</v>
      </c>
      <c r="T2" s="1" t="s">
        <v>19</v>
      </c>
    </row>
    <row r="3" spans="1:20" ht="13.9" customHeight="1" x14ac:dyDescent="0.25">
      <c r="A3" s="138" t="s">
        <v>1</v>
      </c>
      <c r="B3" s="108">
        <v>1</v>
      </c>
      <c r="C3" s="108">
        <v>2</v>
      </c>
      <c r="D3" s="9">
        <v>3</v>
      </c>
      <c r="E3" s="108">
        <v>4</v>
      </c>
      <c r="F3" s="108">
        <v>5</v>
      </c>
      <c r="G3" s="108">
        <v>6</v>
      </c>
      <c r="H3" s="108">
        <v>7</v>
      </c>
      <c r="I3" s="108">
        <v>8</v>
      </c>
      <c r="J3" s="108">
        <v>9</v>
      </c>
      <c r="K3" s="108">
        <v>10</v>
      </c>
      <c r="L3" s="108">
        <v>11</v>
      </c>
      <c r="M3" s="108">
        <v>12</v>
      </c>
      <c r="N3" s="139"/>
      <c r="O3" s="140" t="s">
        <v>174</v>
      </c>
      <c r="P3" s="140"/>
      <c r="Q3" s="140"/>
      <c r="R3" s="140"/>
      <c r="S3" s="140"/>
      <c r="T3" s="140"/>
    </row>
    <row r="4" spans="1:20" ht="60" x14ac:dyDescent="0.25">
      <c r="A4" s="138"/>
      <c r="B4" s="109" t="s">
        <v>357</v>
      </c>
      <c r="C4" s="110" t="s">
        <v>358</v>
      </c>
      <c r="D4" s="111">
        <v>1</v>
      </c>
      <c r="E4" s="23">
        <v>0.23</v>
      </c>
      <c r="F4" s="24"/>
      <c r="G4" s="25">
        <f>ROUND(F4*(1+E4),2)</f>
        <v>0</v>
      </c>
      <c r="H4" s="26">
        <f>ROUND(D4*F4,2)</f>
        <v>0</v>
      </c>
      <c r="I4" s="25">
        <f>ROUND(H4*(1+E4),2)</f>
        <v>0</v>
      </c>
      <c r="J4" s="112"/>
      <c r="K4" s="112"/>
      <c r="L4" s="112"/>
      <c r="M4" s="112"/>
      <c r="N4" s="139"/>
      <c r="O4" s="113"/>
      <c r="P4" s="114"/>
      <c r="Q4" s="114"/>
      <c r="R4" s="114"/>
      <c r="S4" s="114"/>
      <c r="T4" s="1">
        <v>1</v>
      </c>
    </row>
    <row r="5" spans="1:20" ht="30" x14ac:dyDescent="0.25">
      <c r="A5" s="138"/>
      <c r="B5" s="115" t="s">
        <v>359</v>
      </c>
      <c r="C5" s="116" t="s">
        <v>47</v>
      </c>
      <c r="D5" s="52">
        <v>1</v>
      </c>
      <c r="E5" s="117">
        <v>0.23</v>
      </c>
      <c r="F5" s="118"/>
      <c r="G5" s="25">
        <f>ROUND(F5*(1+E5),2)</f>
        <v>0</v>
      </c>
      <c r="H5" s="26">
        <f>ROUND(D5*F5,2)</f>
        <v>0</v>
      </c>
      <c r="I5" s="25">
        <f>ROUND(H5*(1+E5),2)</f>
        <v>0</v>
      </c>
      <c r="J5" s="54"/>
      <c r="K5" s="55"/>
      <c r="L5" s="55"/>
      <c r="M5" s="55"/>
      <c r="N5" s="139"/>
      <c r="O5" s="29"/>
      <c r="P5" s="29"/>
      <c r="Q5" s="29"/>
      <c r="R5" s="29"/>
      <c r="S5" s="29"/>
      <c r="T5" s="1">
        <v>1</v>
      </c>
    </row>
    <row r="6" spans="1:20" ht="13.9" customHeight="1" x14ac:dyDescent="0.25">
      <c r="A6" s="137">
        <v>1</v>
      </c>
      <c r="B6" s="141" t="s">
        <v>360</v>
      </c>
      <c r="C6" s="141"/>
      <c r="D6" s="20">
        <v>4</v>
      </c>
      <c r="E6" s="117">
        <v>0.23</v>
      </c>
      <c r="F6" s="119"/>
      <c r="G6" s="25">
        <f>ROUND(F6*(1+E6),2)</f>
        <v>0</v>
      </c>
      <c r="H6" s="26">
        <f>ROUND(D6*F6,2)</f>
        <v>0</v>
      </c>
      <c r="I6" s="25">
        <f>ROUND(H6*(1+E6),2)</f>
        <v>0</v>
      </c>
      <c r="J6" s="65"/>
      <c r="K6" s="142"/>
      <c r="L6" s="142"/>
      <c r="M6" s="142"/>
      <c r="N6" s="139"/>
      <c r="O6" s="137"/>
      <c r="P6" s="143">
        <v>1</v>
      </c>
      <c r="Q6" s="144">
        <v>1</v>
      </c>
      <c r="R6" s="145">
        <v>1</v>
      </c>
      <c r="S6" s="146">
        <v>1</v>
      </c>
      <c r="T6" s="137"/>
    </row>
    <row r="7" spans="1:20" ht="270" x14ac:dyDescent="0.25">
      <c r="A7" s="137"/>
      <c r="B7" s="7" t="s">
        <v>361</v>
      </c>
      <c r="C7" s="120" t="s">
        <v>362</v>
      </c>
      <c r="D7" s="137"/>
      <c r="E7" s="137"/>
      <c r="F7" s="137"/>
      <c r="G7" s="137"/>
      <c r="H7" s="137"/>
      <c r="I7" s="137"/>
      <c r="J7" s="137"/>
      <c r="K7" s="66"/>
      <c r="L7" s="66"/>
      <c r="M7" s="66"/>
      <c r="N7" s="139"/>
      <c r="O7" s="137"/>
      <c r="P7" s="143"/>
      <c r="Q7" s="144"/>
      <c r="R7" s="145"/>
      <c r="S7" s="146"/>
      <c r="T7" s="137"/>
    </row>
    <row r="8" spans="1:20" ht="135" x14ac:dyDescent="0.25">
      <c r="A8" s="137"/>
      <c r="B8" s="121" t="s">
        <v>363</v>
      </c>
      <c r="C8" s="45" t="s">
        <v>364</v>
      </c>
      <c r="D8" s="137"/>
      <c r="E8" s="137"/>
      <c r="F8" s="137"/>
      <c r="G8" s="137"/>
      <c r="H8" s="137"/>
      <c r="I8" s="137"/>
      <c r="J8" s="137"/>
      <c r="K8" s="66"/>
      <c r="L8" s="66"/>
      <c r="M8" s="66"/>
      <c r="N8" s="139"/>
      <c r="O8" s="137"/>
      <c r="P8" s="143"/>
      <c r="Q8" s="144"/>
      <c r="R8" s="145"/>
      <c r="S8" s="146"/>
      <c r="T8" s="137"/>
    </row>
    <row r="9" spans="1:20" ht="75" x14ac:dyDescent="0.25">
      <c r="A9" s="137"/>
      <c r="B9" s="7" t="s">
        <v>365</v>
      </c>
      <c r="C9" s="120" t="s">
        <v>366</v>
      </c>
      <c r="D9" s="137"/>
      <c r="E9" s="137"/>
      <c r="F9" s="137"/>
      <c r="G9" s="137"/>
      <c r="H9" s="137"/>
      <c r="I9" s="137"/>
      <c r="J9" s="137"/>
      <c r="K9" s="66"/>
      <c r="L9" s="66"/>
      <c r="M9" s="66"/>
      <c r="N9" s="139"/>
      <c r="O9" s="137"/>
      <c r="P9" s="143"/>
      <c r="Q9" s="144"/>
      <c r="R9" s="145"/>
      <c r="S9" s="146"/>
      <c r="T9" s="137"/>
    </row>
    <row r="10" spans="1:20" ht="45" x14ac:dyDescent="0.25">
      <c r="A10" s="137"/>
      <c r="B10" s="121" t="s">
        <v>367</v>
      </c>
      <c r="C10" s="120" t="s">
        <v>368</v>
      </c>
      <c r="D10" s="137"/>
      <c r="E10" s="137"/>
      <c r="F10" s="137"/>
      <c r="G10" s="137"/>
      <c r="H10" s="137"/>
      <c r="I10" s="137"/>
      <c r="J10" s="137"/>
      <c r="K10" s="66"/>
      <c r="L10" s="66"/>
      <c r="M10" s="66"/>
      <c r="N10" s="139"/>
      <c r="O10" s="137"/>
      <c r="P10" s="143"/>
      <c r="Q10" s="144"/>
      <c r="R10" s="145"/>
      <c r="S10" s="146"/>
      <c r="T10" s="137"/>
    </row>
    <row r="11" spans="1:20" ht="45" x14ac:dyDescent="0.25">
      <c r="A11" s="137"/>
      <c r="B11" s="7" t="s">
        <v>369</v>
      </c>
      <c r="C11" s="120" t="s">
        <v>370</v>
      </c>
      <c r="D11" s="137"/>
      <c r="E11" s="137"/>
      <c r="F11" s="137"/>
      <c r="G11" s="137"/>
      <c r="H11" s="137"/>
      <c r="I11" s="137"/>
      <c r="J11" s="137"/>
      <c r="K11" s="66"/>
      <c r="L11" s="66"/>
      <c r="M11" s="66"/>
      <c r="N11" s="139"/>
      <c r="O11" s="137"/>
      <c r="P11" s="143"/>
      <c r="Q11" s="144"/>
      <c r="R11" s="145"/>
      <c r="S11" s="146"/>
      <c r="T11" s="137"/>
    </row>
    <row r="12" spans="1:20" ht="180" x14ac:dyDescent="0.25">
      <c r="A12" s="137"/>
      <c r="B12" s="7" t="s">
        <v>371</v>
      </c>
      <c r="C12" s="120" t="s">
        <v>372</v>
      </c>
      <c r="D12" s="137"/>
      <c r="E12" s="137"/>
      <c r="F12" s="137"/>
      <c r="G12" s="137"/>
      <c r="H12" s="137"/>
      <c r="I12" s="137"/>
      <c r="J12" s="137"/>
      <c r="K12" s="66"/>
      <c r="L12" s="66"/>
      <c r="M12" s="66"/>
      <c r="N12" s="139"/>
      <c r="O12" s="137"/>
      <c r="P12" s="143"/>
      <c r="Q12" s="144"/>
      <c r="R12" s="145"/>
      <c r="S12" s="146"/>
      <c r="T12" s="137"/>
    </row>
    <row r="13" spans="1:20" ht="60" x14ac:dyDescent="0.25">
      <c r="A13" s="137"/>
      <c r="B13" s="7" t="s">
        <v>373</v>
      </c>
      <c r="C13" s="120" t="s">
        <v>374</v>
      </c>
      <c r="D13" s="137"/>
      <c r="E13" s="137"/>
      <c r="F13" s="137"/>
      <c r="G13" s="137"/>
      <c r="H13" s="137"/>
      <c r="I13" s="137"/>
      <c r="J13" s="137"/>
      <c r="K13" s="66"/>
      <c r="L13" s="66"/>
      <c r="M13" s="66"/>
      <c r="N13" s="139"/>
      <c r="O13" s="137"/>
      <c r="P13" s="143"/>
      <c r="Q13" s="144"/>
      <c r="R13" s="145"/>
      <c r="S13" s="146"/>
      <c r="T13" s="137"/>
    </row>
    <row r="14" spans="1:20" ht="45" x14ac:dyDescent="0.25">
      <c r="A14" s="137"/>
      <c r="B14" s="7" t="s">
        <v>375</v>
      </c>
      <c r="C14" s="120" t="s">
        <v>376</v>
      </c>
      <c r="D14" s="137"/>
      <c r="E14" s="137"/>
      <c r="F14" s="137"/>
      <c r="G14" s="137"/>
      <c r="H14" s="137"/>
      <c r="I14" s="137"/>
      <c r="J14" s="137"/>
      <c r="K14" s="66"/>
      <c r="L14" s="66"/>
      <c r="M14" s="66"/>
      <c r="N14" s="139"/>
      <c r="O14" s="137"/>
      <c r="P14" s="143"/>
      <c r="Q14" s="144"/>
      <c r="R14" s="145"/>
      <c r="S14" s="146"/>
      <c r="T14" s="137"/>
    </row>
    <row r="15" spans="1:20" ht="45" x14ac:dyDescent="0.25">
      <c r="A15" s="137"/>
      <c r="B15" s="7" t="s">
        <v>377</v>
      </c>
      <c r="C15" s="120" t="s">
        <v>378</v>
      </c>
      <c r="D15" s="137"/>
      <c r="E15" s="137"/>
      <c r="F15" s="137"/>
      <c r="G15" s="137"/>
      <c r="H15" s="137"/>
      <c r="I15" s="137"/>
      <c r="J15" s="137"/>
      <c r="K15" s="66"/>
      <c r="L15" s="66"/>
      <c r="M15" s="66"/>
      <c r="N15" s="139"/>
      <c r="O15" s="137"/>
      <c r="P15" s="143"/>
      <c r="Q15" s="144"/>
      <c r="R15" s="145"/>
      <c r="S15" s="146"/>
      <c r="T15" s="137"/>
    </row>
    <row r="16" spans="1:20" ht="45" x14ac:dyDescent="0.25">
      <c r="A16" s="137"/>
      <c r="B16" s="7" t="s">
        <v>379</v>
      </c>
      <c r="C16" s="120" t="s">
        <v>378</v>
      </c>
      <c r="D16" s="137"/>
      <c r="E16" s="137"/>
      <c r="F16" s="137"/>
      <c r="G16" s="137"/>
      <c r="H16" s="137"/>
      <c r="I16" s="137"/>
      <c r="J16" s="137"/>
      <c r="K16" s="66"/>
      <c r="L16" s="66"/>
      <c r="M16" s="66"/>
      <c r="N16" s="139"/>
      <c r="O16" s="137"/>
      <c r="P16" s="143"/>
      <c r="Q16" s="144"/>
      <c r="R16" s="145"/>
      <c r="S16" s="146"/>
      <c r="T16" s="137"/>
    </row>
    <row r="17" spans="1:20" ht="90" x14ac:dyDescent="0.25">
      <c r="A17" s="137"/>
      <c r="B17" s="7" t="s">
        <v>380</v>
      </c>
      <c r="C17" s="120" t="s">
        <v>381</v>
      </c>
      <c r="D17" s="137"/>
      <c r="E17" s="137"/>
      <c r="F17" s="137"/>
      <c r="G17" s="137"/>
      <c r="H17" s="137"/>
      <c r="I17" s="137"/>
      <c r="J17" s="137"/>
      <c r="K17" s="66"/>
      <c r="L17" s="66"/>
      <c r="M17" s="66"/>
      <c r="N17" s="139"/>
      <c r="O17" s="137"/>
      <c r="P17" s="143"/>
      <c r="Q17" s="144"/>
      <c r="R17" s="145"/>
      <c r="S17" s="146"/>
      <c r="T17" s="137"/>
    </row>
    <row r="18" spans="1:20" ht="225" x14ac:dyDescent="0.25">
      <c r="A18" s="137"/>
      <c r="B18" s="7" t="s">
        <v>382</v>
      </c>
      <c r="C18" s="120" t="s">
        <v>383</v>
      </c>
      <c r="D18" s="137"/>
      <c r="E18" s="137"/>
      <c r="F18" s="137"/>
      <c r="G18" s="137"/>
      <c r="H18" s="137"/>
      <c r="I18" s="137"/>
      <c r="J18" s="137"/>
      <c r="K18" s="66"/>
      <c r="L18" s="66"/>
      <c r="M18" s="66"/>
      <c r="N18" s="139"/>
      <c r="O18" s="137"/>
      <c r="P18" s="143"/>
      <c r="Q18" s="144"/>
      <c r="R18" s="145"/>
      <c r="S18" s="146"/>
      <c r="T18" s="137"/>
    </row>
    <row r="19" spans="1:20" ht="13.9" customHeight="1" x14ac:dyDescent="0.25">
      <c r="A19" s="147">
        <v>2</v>
      </c>
      <c r="B19" s="148" t="s">
        <v>384</v>
      </c>
      <c r="C19" s="148"/>
      <c r="D19" s="20">
        <v>4</v>
      </c>
      <c r="E19" s="117">
        <v>0.23</v>
      </c>
      <c r="F19" s="119"/>
      <c r="G19" s="25">
        <f>ROUND(F19*(1+E19),2)</f>
        <v>0</v>
      </c>
      <c r="H19" s="122">
        <f>ROUND(D19*F19,2)</f>
        <v>0</v>
      </c>
      <c r="I19" s="25">
        <f>ROUND(H19*(1+E19),2)</f>
        <v>0</v>
      </c>
      <c r="J19" s="65"/>
      <c r="K19" s="149"/>
      <c r="L19" s="149"/>
      <c r="M19" s="149"/>
      <c r="N19" s="150"/>
      <c r="O19" s="140"/>
      <c r="P19" s="151">
        <v>1</v>
      </c>
      <c r="Q19" s="152">
        <v>1</v>
      </c>
      <c r="R19" s="153">
        <v>1</v>
      </c>
      <c r="S19" s="154">
        <v>1</v>
      </c>
      <c r="T19" s="137"/>
    </row>
    <row r="20" spans="1:20" ht="30" x14ac:dyDescent="0.25">
      <c r="A20" s="147"/>
      <c r="B20" s="123" t="s">
        <v>385</v>
      </c>
      <c r="C20" s="45" t="s">
        <v>386</v>
      </c>
      <c r="D20" s="137"/>
      <c r="E20" s="137"/>
      <c r="F20" s="137"/>
      <c r="G20" s="137"/>
      <c r="H20" s="137"/>
      <c r="I20" s="137"/>
      <c r="J20" s="137"/>
      <c r="K20" s="55"/>
      <c r="L20" s="55"/>
      <c r="M20" s="124"/>
      <c r="N20" s="150"/>
      <c r="O20" s="140"/>
      <c r="P20" s="151"/>
      <c r="Q20" s="151"/>
      <c r="R20" s="151"/>
      <c r="S20" s="151"/>
      <c r="T20" s="137"/>
    </row>
    <row r="21" spans="1:20" ht="30" x14ac:dyDescent="0.25">
      <c r="A21" s="147"/>
      <c r="B21" s="123" t="s">
        <v>387</v>
      </c>
      <c r="C21" s="125" t="s">
        <v>388</v>
      </c>
      <c r="D21" s="137"/>
      <c r="E21" s="137"/>
      <c r="F21" s="137"/>
      <c r="G21" s="137"/>
      <c r="H21" s="137"/>
      <c r="I21" s="137"/>
      <c r="J21" s="137"/>
      <c r="K21" s="55"/>
      <c r="L21" s="55"/>
      <c r="M21" s="124"/>
      <c r="N21" s="150"/>
      <c r="O21" s="140"/>
      <c r="P21" s="151"/>
      <c r="Q21" s="151"/>
      <c r="R21" s="151"/>
      <c r="S21" s="151"/>
      <c r="T21" s="137"/>
    </row>
    <row r="22" spans="1:20" ht="75" x14ac:dyDescent="0.25">
      <c r="A22" s="147"/>
      <c r="B22" s="123" t="s">
        <v>389</v>
      </c>
      <c r="C22" s="125" t="s">
        <v>390</v>
      </c>
      <c r="D22" s="137"/>
      <c r="E22" s="137"/>
      <c r="F22" s="137"/>
      <c r="G22" s="137"/>
      <c r="H22" s="137"/>
      <c r="I22" s="137"/>
      <c r="J22" s="137"/>
      <c r="K22" s="55"/>
      <c r="L22" s="55"/>
      <c r="M22" s="124"/>
      <c r="N22" s="150"/>
      <c r="O22" s="140"/>
      <c r="P22" s="151"/>
      <c r="Q22" s="151"/>
      <c r="R22" s="151"/>
      <c r="S22" s="151"/>
      <c r="T22" s="137"/>
    </row>
    <row r="23" spans="1:20" ht="45" x14ac:dyDescent="0.25">
      <c r="A23" s="147"/>
      <c r="B23" s="123" t="s">
        <v>391</v>
      </c>
      <c r="C23" s="125" t="s">
        <v>392</v>
      </c>
      <c r="D23" s="137"/>
      <c r="E23" s="137"/>
      <c r="F23" s="137"/>
      <c r="G23" s="137"/>
      <c r="H23" s="137"/>
      <c r="I23" s="137"/>
      <c r="J23" s="137"/>
      <c r="K23" s="55"/>
      <c r="L23" s="55"/>
      <c r="M23" s="124"/>
      <c r="N23" s="150"/>
      <c r="O23" s="140"/>
      <c r="P23" s="151"/>
      <c r="Q23" s="151"/>
      <c r="R23" s="151"/>
      <c r="S23" s="151"/>
      <c r="T23" s="137"/>
    </row>
    <row r="24" spans="1:20" ht="30" x14ac:dyDescent="0.25">
      <c r="A24" s="147"/>
      <c r="B24" s="123" t="s">
        <v>393</v>
      </c>
      <c r="C24" s="125" t="s">
        <v>394</v>
      </c>
      <c r="D24" s="137"/>
      <c r="E24" s="137"/>
      <c r="F24" s="137"/>
      <c r="G24" s="137"/>
      <c r="H24" s="137"/>
      <c r="I24" s="137"/>
      <c r="J24" s="137"/>
      <c r="K24" s="55"/>
      <c r="L24" s="55"/>
      <c r="M24" s="124"/>
      <c r="N24" s="150"/>
      <c r="O24" s="140"/>
      <c r="P24" s="151"/>
      <c r="Q24" s="151"/>
      <c r="R24" s="151"/>
      <c r="S24" s="151"/>
      <c r="T24" s="137"/>
    </row>
    <row r="25" spans="1:20" ht="30" x14ac:dyDescent="0.25">
      <c r="A25" s="147"/>
      <c r="B25" s="123" t="s">
        <v>395</v>
      </c>
      <c r="C25" s="125" t="s">
        <v>396</v>
      </c>
      <c r="D25" s="137"/>
      <c r="E25" s="137"/>
      <c r="F25" s="137"/>
      <c r="G25" s="137"/>
      <c r="H25" s="137"/>
      <c r="I25" s="137"/>
      <c r="J25" s="137"/>
      <c r="K25" s="55"/>
      <c r="L25" s="55"/>
      <c r="M25" s="124"/>
      <c r="N25" s="150"/>
      <c r="O25" s="140"/>
      <c r="P25" s="151"/>
      <c r="Q25" s="151"/>
      <c r="R25" s="151"/>
      <c r="S25" s="151"/>
      <c r="T25" s="137"/>
    </row>
    <row r="26" spans="1:20" ht="45" x14ac:dyDescent="0.25">
      <c r="A26" s="147"/>
      <c r="B26" s="123" t="s">
        <v>397</v>
      </c>
      <c r="C26" s="125" t="s">
        <v>398</v>
      </c>
      <c r="D26" s="137"/>
      <c r="E26" s="137"/>
      <c r="F26" s="137"/>
      <c r="G26" s="137"/>
      <c r="H26" s="137"/>
      <c r="I26" s="137"/>
      <c r="J26" s="137"/>
      <c r="K26" s="55"/>
      <c r="L26" s="55"/>
      <c r="M26" s="124"/>
      <c r="N26" s="150"/>
      <c r="O26" s="140"/>
      <c r="P26" s="151"/>
      <c r="Q26" s="151"/>
      <c r="R26" s="151"/>
      <c r="S26" s="151"/>
      <c r="T26" s="137"/>
    </row>
    <row r="27" spans="1:20" ht="45" x14ac:dyDescent="0.25">
      <c r="A27" s="147"/>
      <c r="B27" s="123" t="s">
        <v>399</v>
      </c>
      <c r="C27" s="125" t="s">
        <v>398</v>
      </c>
      <c r="D27" s="137"/>
      <c r="E27" s="137"/>
      <c r="F27" s="137"/>
      <c r="G27" s="137"/>
      <c r="H27" s="137"/>
      <c r="I27" s="137"/>
      <c r="J27" s="137"/>
      <c r="K27" s="55"/>
      <c r="L27" s="55"/>
      <c r="M27" s="124"/>
      <c r="N27" s="150"/>
      <c r="O27" s="140"/>
      <c r="P27" s="151"/>
      <c r="Q27" s="151"/>
      <c r="R27" s="151"/>
      <c r="S27" s="151"/>
      <c r="T27" s="137"/>
    </row>
    <row r="28" spans="1:20" ht="30" x14ac:dyDescent="0.25">
      <c r="A28" s="147"/>
      <c r="B28" s="123" t="s">
        <v>400</v>
      </c>
      <c r="C28" s="125" t="s">
        <v>401</v>
      </c>
      <c r="D28" s="137"/>
      <c r="E28" s="137"/>
      <c r="F28" s="137"/>
      <c r="G28" s="137"/>
      <c r="H28" s="137"/>
      <c r="I28" s="137"/>
      <c r="J28" s="137"/>
      <c r="K28" s="55"/>
      <c r="L28" s="55"/>
      <c r="M28" s="124"/>
      <c r="N28" s="150"/>
      <c r="O28" s="140"/>
      <c r="P28" s="151"/>
      <c r="Q28" s="151"/>
      <c r="R28" s="151"/>
      <c r="S28" s="151"/>
      <c r="T28" s="137"/>
    </row>
    <row r="29" spans="1:20" ht="30" x14ac:dyDescent="0.25">
      <c r="A29" s="147"/>
      <c r="B29" s="123" t="s">
        <v>402</v>
      </c>
      <c r="C29" s="125" t="s">
        <v>401</v>
      </c>
      <c r="D29" s="137"/>
      <c r="E29" s="137"/>
      <c r="F29" s="137"/>
      <c r="G29" s="137"/>
      <c r="H29" s="137"/>
      <c r="I29" s="137"/>
      <c r="J29" s="137"/>
      <c r="K29" s="55"/>
      <c r="L29" s="55"/>
      <c r="M29" s="124"/>
      <c r="N29" s="150"/>
      <c r="O29" s="140"/>
      <c r="P29" s="151"/>
      <c r="Q29" s="151"/>
      <c r="R29" s="151"/>
      <c r="S29" s="151"/>
      <c r="T29" s="137"/>
    </row>
    <row r="30" spans="1:20" ht="30" x14ac:dyDescent="0.25">
      <c r="A30" s="147"/>
      <c r="B30" s="123" t="s">
        <v>403</v>
      </c>
      <c r="C30" s="125" t="s">
        <v>404</v>
      </c>
      <c r="D30" s="137"/>
      <c r="E30" s="137"/>
      <c r="F30" s="137"/>
      <c r="G30" s="137"/>
      <c r="H30" s="137"/>
      <c r="I30" s="137"/>
      <c r="J30" s="137"/>
      <c r="K30" s="55"/>
      <c r="L30" s="55"/>
      <c r="M30" s="124"/>
      <c r="N30" s="150"/>
      <c r="O30" s="140"/>
      <c r="P30" s="151"/>
      <c r="Q30" s="151"/>
      <c r="R30" s="151"/>
      <c r="S30" s="151"/>
      <c r="T30" s="137"/>
    </row>
    <row r="31" spans="1:20" ht="150" x14ac:dyDescent="0.25">
      <c r="A31" s="147"/>
      <c r="B31" s="123" t="s">
        <v>405</v>
      </c>
      <c r="C31" s="125" t="s">
        <v>406</v>
      </c>
      <c r="D31" s="137"/>
      <c r="E31" s="137"/>
      <c r="F31" s="137"/>
      <c r="G31" s="137"/>
      <c r="H31" s="137"/>
      <c r="I31" s="137"/>
      <c r="J31" s="137"/>
      <c r="K31" s="55"/>
      <c r="L31" s="55"/>
      <c r="M31" s="124"/>
      <c r="N31" s="150"/>
      <c r="O31" s="140"/>
      <c r="P31" s="151"/>
      <c r="Q31" s="151"/>
      <c r="R31" s="151"/>
      <c r="S31" s="151"/>
      <c r="T31" s="137"/>
    </row>
    <row r="32" spans="1:20" ht="135" x14ac:dyDescent="0.25">
      <c r="A32" s="147"/>
      <c r="B32" s="123" t="s">
        <v>363</v>
      </c>
      <c r="C32" s="125" t="s">
        <v>364</v>
      </c>
      <c r="D32" s="137"/>
      <c r="E32" s="137"/>
      <c r="F32" s="137"/>
      <c r="G32" s="137"/>
      <c r="H32" s="137"/>
      <c r="I32" s="137"/>
      <c r="J32" s="137"/>
      <c r="K32" s="55"/>
      <c r="L32" s="55"/>
      <c r="M32" s="124"/>
      <c r="N32" s="150"/>
      <c r="O32" s="140"/>
      <c r="P32" s="151"/>
      <c r="Q32" s="151"/>
      <c r="R32" s="151"/>
      <c r="S32" s="151"/>
      <c r="T32" s="137"/>
    </row>
    <row r="33" spans="1:20" ht="105" x14ac:dyDescent="0.25">
      <c r="A33" s="147"/>
      <c r="B33" s="123" t="s">
        <v>407</v>
      </c>
      <c r="C33" s="125" t="s">
        <v>408</v>
      </c>
      <c r="D33" s="137"/>
      <c r="E33" s="137"/>
      <c r="F33" s="137"/>
      <c r="G33" s="137"/>
      <c r="H33" s="137"/>
      <c r="I33" s="137"/>
      <c r="J33" s="137"/>
      <c r="K33" s="55"/>
      <c r="L33" s="55"/>
      <c r="M33" s="124"/>
      <c r="N33" s="150"/>
      <c r="O33" s="140"/>
      <c r="P33" s="151"/>
      <c r="Q33" s="151"/>
      <c r="R33" s="151"/>
      <c r="S33" s="151"/>
      <c r="T33" s="137"/>
    </row>
    <row r="34" spans="1:20" ht="60" x14ac:dyDescent="0.25">
      <c r="A34" s="147"/>
      <c r="B34" s="123" t="s">
        <v>409</v>
      </c>
      <c r="C34" s="125" t="s">
        <v>410</v>
      </c>
      <c r="D34" s="137"/>
      <c r="E34" s="137"/>
      <c r="F34" s="137"/>
      <c r="G34" s="137"/>
      <c r="H34" s="137"/>
      <c r="I34" s="137"/>
      <c r="J34" s="137"/>
      <c r="K34" s="55"/>
      <c r="L34" s="55"/>
      <c r="M34" s="124"/>
      <c r="N34" s="150"/>
      <c r="O34" s="140"/>
      <c r="P34" s="151"/>
      <c r="Q34" s="151"/>
      <c r="R34" s="151"/>
      <c r="S34" s="151"/>
      <c r="T34" s="137"/>
    </row>
    <row r="35" spans="1:20" ht="45" x14ac:dyDescent="0.25">
      <c r="A35" s="147"/>
      <c r="B35" s="123" t="s">
        <v>411</v>
      </c>
      <c r="C35" s="125" t="s">
        <v>412</v>
      </c>
      <c r="D35" s="137"/>
      <c r="E35" s="137"/>
      <c r="F35" s="137"/>
      <c r="G35" s="137"/>
      <c r="H35" s="137"/>
      <c r="I35" s="137"/>
      <c r="J35" s="137"/>
      <c r="K35" s="55"/>
      <c r="L35" s="55"/>
      <c r="M35" s="124"/>
      <c r="N35" s="150"/>
      <c r="O35" s="140"/>
      <c r="P35" s="151"/>
      <c r="Q35" s="151"/>
      <c r="R35" s="151"/>
      <c r="S35" s="151"/>
      <c r="T35" s="137"/>
    </row>
    <row r="36" spans="1:20" ht="45" x14ac:dyDescent="0.25">
      <c r="A36" s="147"/>
      <c r="B36" s="123" t="s">
        <v>413</v>
      </c>
      <c r="C36" s="125" t="s">
        <v>414</v>
      </c>
      <c r="D36" s="137"/>
      <c r="E36" s="137"/>
      <c r="F36" s="137"/>
      <c r="G36" s="137"/>
      <c r="H36" s="137"/>
      <c r="I36" s="137"/>
      <c r="J36" s="137"/>
      <c r="K36" s="55"/>
      <c r="L36" s="55"/>
      <c r="M36" s="124"/>
      <c r="N36" s="150"/>
      <c r="O36" s="140"/>
      <c r="P36" s="151"/>
      <c r="Q36" s="151"/>
      <c r="R36" s="151"/>
      <c r="S36" s="151"/>
      <c r="T36" s="137"/>
    </row>
    <row r="37" spans="1:20" ht="45" x14ac:dyDescent="0.25">
      <c r="A37" s="147"/>
      <c r="B37" s="123" t="s">
        <v>415</v>
      </c>
      <c r="C37" s="125" t="s">
        <v>416</v>
      </c>
      <c r="D37" s="137"/>
      <c r="E37" s="137"/>
      <c r="F37" s="137"/>
      <c r="G37" s="137"/>
      <c r="H37" s="137"/>
      <c r="I37" s="137"/>
      <c r="J37" s="137"/>
      <c r="K37" s="55"/>
      <c r="L37" s="55"/>
      <c r="M37" s="124"/>
      <c r="N37" s="150"/>
      <c r="O37" s="140"/>
      <c r="P37" s="151"/>
      <c r="Q37" s="151"/>
      <c r="R37" s="151"/>
      <c r="S37" s="151"/>
      <c r="T37" s="137"/>
    </row>
    <row r="38" spans="1:20" ht="15" x14ac:dyDescent="0.25">
      <c r="A38" s="155">
        <v>3</v>
      </c>
      <c r="B38" s="156" t="s">
        <v>417</v>
      </c>
      <c r="C38" s="156"/>
      <c r="D38" s="20">
        <v>4</v>
      </c>
      <c r="E38" s="117">
        <v>0.23</v>
      </c>
      <c r="F38" s="119"/>
      <c r="G38" s="25">
        <f>ROUND(F38*(1+E38),2)</f>
        <v>0</v>
      </c>
      <c r="H38" s="122">
        <f>ROUND(D38*F38,2)</f>
        <v>0</v>
      </c>
      <c r="I38" s="25">
        <f>ROUND(H38*(1+E38),2)</f>
        <v>0</v>
      </c>
      <c r="J38" s="65"/>
      <c r="K38" s="157"/>
      <c r="L38" s="157"/>
      <c r="M38" s="157"/>
      <c r="N38" s="150"/>
      <c r="O38" s="137"/>
      <c r="P38" s="143">
        <v>1</v>
      </c>
      <c r="Q38" s="144">
        <v>1</v>
      </c>
      <c r="R38" s="145">
        <v>1</v>
      </c>
      <c r="S38" s="146">
        <v>1</v>
      </c>
      <c r="T38" s="137"/>
    </row>
    <row r="39" spans="1:20" ht="150" x14ac:dyDescent="0.25">
      <c r="A39" s="155"/>
      <c r="B39" s="126" t="s">
        <v>418</v>
      </c>
      <c r="C39" s="127" t="s">
        <v>419</v>
      </c>
      <c r="D39" s="139"/>
      <c r="E39" s="139"/>
      <c r="F39" s="139"/>
      <c r="G39" s="139"/>
      <c r="H39" s="139"/>
      <c r="I39" s="139"/>
      <c r="J39" s="139"/>
      <c r="K39" s="55"/>
      <c r="L39" s="55"/>
      <c r="M39" s="124"/>
      <c r="N39" s="150"/>
      <c r="O39" s="137"/>
      <c r="P39" s="143"/>
      <c r="Q39" s="143"/>
      <c r="R39" s="143"/>
      <c r="S39" s="143"/>
      <c r="T39" s="137"/>
    </row>
    <row r="40" spans="1:20" ht="135" x14ac:dyDescent="0.25">
      <c r="A40" s="155"/>
      <c r="B40" s="128" t="s">
        <v>420</v>
      </c>
      <c r="C40" s="129" t="s">
        <v>421</v>
      </c>
      <c r="D40" s="139"/>
      <c r="E40" s="139"/>
      <c r="F40" s="139"/>
      <c r="G40" s="139"/>
      <c r="H40" s="139"/>
      <c r="I40" s="139"/>
      <c r="J40" s="139"/>
      <c r="K40" s="55"/>
      <c r="L40" s="55"/>
      <c r="M40" s="124"/>
      <c r="N40" s="150"/>
      <c r="O40" s="137"/>
      <c r="P40" s="143"/>
      <c r="Q40" s="143"/>
      <c r="R40" s="143"/>
      <c r="S40" s="143"/>
      <c r="T40" s="137"/>
    </row>
    <row r="41" spans="1:20" ht="30" x14ac:dyDescent="0.25">
      <c r="A41" s="155"/>
      <c r="B41" s="128" t="s">
        <v>422</v>
      </c>
      <c r="C41" s="129" t="s">
        <v>423</v>
      </c>
      <c r="D41" s="139"/>
      <c r="E41" s="139"/>
      <c r="F41" s="139"/>
      <c r="G41" s="139"/>
      <c r="H41" s="139"/>
      <c r="I41" s="139"/>
      <c r="J41" s="139"/>
      <c r="K41" s="55"/>
      <c r="L41" s="55"/>
      <c r="M41" s="124"/>
      <c r="N41" s="150"/>
      <c r="O41" s="137"/>
      <c r="P41" s="143"/>
      <c r="Q41" s="143"/>
      <c r="R41" s="143"/>
      <c r="S41" s="143"/>
      <c r="T41" s="137"/>
    </row>
    <row r="42" spans="1:20" ht="90" x14ac:dyDescent="0.25">
      <c r="A42" s="155"/>
      <c r="B42" s="128" t="s">
        <v>424</v>
      </c>
      <c r="C42" s="129" t="s">
        <v>425</v>
      </c>
      <c r="D42" s="139"/>
      <c r="E42" s="139"/>
      <c r="F42" s="139"/>
      <c r="G42" s="139"/>
      <c r="H42" s="139"/>
      <c r="I42" s="139"/>
      <c r="J42" s="139"/>
      <c r="K42" s="55"/>
      <c r="L42" s="55"/>
      <c r="M42" s="124"/>
      <c r="N42" s="150"/>
      <c r="O42" s="137"/>
      <c r="P42" s="143"/>
      <c r="Q42" s="143"/>
      <c r="R42" s="143"/>
      <c r="S42" s="143"/>
      <c r="T42" s="137"/>
    </row>
    <row r="43" spans="1:20" ht="90" x14ac:dyDescent="0.25">
      <c r="A43" s="155"/>
      <c r="B43" s="128" t="s">
        <v>426</v>
      </c>
      <c r="C43" s="129" t="s">
        <v>427</v>
      </c>
      <c r="D43" s="139"/>
      <c r="E43" s="139"/>
      <c r="F43" s="139"/>
      <c r="G43" s="139"/>
      <c r="H43" s="139"/>
      <c r="I43" s="139"/>
      <c r="J43" s="139"/>
      <c r="K43" s="55"/>
      <c r="L43" s="55"/>
      <c r="M43" s="124"/>
      <c r="N43" s="150"/>
      <c r="O43" s="137"/>
      <c r="P43" s="143"/>
      <c r="Q43" s="143"/>
      <c r="R43" s="143"/>
      <c r="S43" s="143"/>
      <c r="T43" s="137"/>
    </row>
    <row r="44" spans="1:20" ht="390" x14ac:dyDescent="0.25">
      <c r="A44" s="155"/>
      <c r="B44" s="128" t="s">
        <v>428</v>
      </c>
      <c r="C44" s="129" t="s">
        <v>429</v>
      </c>
      <c r="D44" s="139"/>
      <c r="E44" s="139"/>
      <c r="F44" s="139"/>
      <c r="G44" s="139"/>
      <c r="H44" s="139"/>
      <c r="I44" s="139"/>
      <c r="J44" s="139"/>
      <c r="K44" s="55"/>
      <c r="L44" s="55"/>
      <c r="M44" s="124"/>
      <c r="N44" s="150"/>
      <c r="O44" s="137"/>
      <c r="P44" s="143"/>
      <c r="Q44" s="143"/>
      <c r="R44" s="143"/>
      <c r="S44" s="143"/>
      <c r="T44" s="137"/>
    </row>
    <row r="45" spans="1:20" ht="30" x14ac:dyDescent="0.25">
      <c r="A45" s="155"/>
      <c r="B45" s="128" t="s">
        <v>430</v>
      </c>
      <c r="C45" s="129" t="s">
        <v>431</v>
      </c>
      <c r="D45" s="139"/>
      <c r="E45" s="139"/>
      <c r="F45" s="139"/>
      <c r="G45" s="139"/>
      <c r="H45" s="139"/>
      <c r="I45" s="139"/>
      <c r="J45" s="139"/>
      <c r="K45" s="55"/>
      <c r="L45" s="55"/>
      <c r="M45" s="124"/>
      <c r="N45" s="150"/>
      <c r="O45" s="137"/>
      <c r="P45" s="143"/>
      <c r="Q45" s="143"/>
      <c r="R45" s="143"/>
      <c r="S45" s="143"/>
      <c r="T45" s="137"/>
    </row>
    <row r="46" spans="1:20" ht="90" x14ac:dyDescent="0.25">
      <c r="A46" s="155"/>
      <c r="B46" s="128" t="s">
        <v>432</v>
      </c>
      <c r="C46" s="129" t="s">
        <v>433</v>
      </c>
      <c r="D46" s="139"/>
      <c r="E46" s="139"/>
      <c r="F46" s="139"/>
      <c r="G46" s="139"/>
      <c r="H46" s="139"/>
      <c r="I46" s="139"/>
      <c r="J46" s="139"/>
      <c r="K46" s="55"/>
      <c r="L46" s="55"/>
      <c r="M46" s="124"/>
      <c r="N46" s="150"/>
      <c r="O46" s="137"/>
      <c r="P46" s="143"/>
      <c r="Q46" s="143"/>
      <c r="R46" s="143"/>
      <c r="S46" s="143"/>
      <c r="T46" s="137"/>
    </row>
    <row r="47" spans="1:20" ht="75" x14ac:dyDescent="0.25">
      <c r="A47" s="155"/>
      <c r="B47" s="128" t="s">
        <v>434</v>
      </c>
      <c r="C47" s="129" t="s">
        <v>435</v>
      </c>
      <c r="D47" s="139"/>
      <c r="E47" s="139"/>
      <c r="F47" s="139"/>
      <c r="G47" s="139"/>
      <c r="H47" s="139"/>
      <c r="I47" s="139"/>
      <c r="J47" s="139"/>
      <c r="K47" s="55"/>
      <c r="L47" s="55"/>
      <c r="M47" s="124"/>
      <c r="N47" s="150"/>
      <c r="O47" s="137"/>
      <c r="P47" s="143"/>
      <c r="Q47" s="143"/>
      <c r="R47" s="143"/>
      <c r="S47" s="143"/>
      <c r="T47" s="137"/>
    </row>
    <row r="48" spans="1:20" ht="75" x14ac:dyDescent="0.25">
      <c r="A48" s="155"/>
      <c r="B48" s="128" t="s">
        <v>436</v>
      </c>
      <c r="C48" s="129" t="s">
        <v>437</v>
      </c>
      <c r="D48" s="139"/>
      <c r="E48" s="139"/>
      <c r="F48" s="139"/>
      <c r="G48" s="139"/>
      <c r="H48" s="139"/>
      <c r="I48" s="139"/>
      <c r="J48" s="139"/>
      <c r="K48" s="55"/>
      <c r="L48" s="55"/>
      <c r="M48" s="124"/>
      <c r="N48" s="150"/>
      <c r="O48" s="137"/>
      <c r="P48" s="143"/>
      <c r="Q48" s="143"/>
      <c r="R48" s="143"/>
      <c r="S48" s="143"/>
      <c r="T48" s="137"/>
    </row>
    <row r="49" spans="1:20" ht="75" x14ac:dyDescent="0.25">
      <c r="A49" s="155"/>
      <c r="B49" s="128" t="s">
        <v>438</v>
      </c>
      <c r="C49" s="129" t="s">
        <v>435</v>
      </c>
      <c r="D49" s="139"/>
      <c r="E49" s="139"/>
      <c r="F49" s="139"/>
      <c r="G49" s="139"/>
      <c r="H49" s="139"/>
      <c r="I49" s="139"/>
      <c r="J49" s="139"/>
      <c r="K49" s="55"/>
      <c r="L49" s="55"/>
      <c r="M49" s="124"/>
      <c r="N49" s="150"/>
      <c r="O49" s="137"/>
      <c r="P49" s="143"/>
      <c r="Q49" s="143"/>
      <c r="R49" s="143"/>
      <c r="S49" s="143"/>
      <c r="T49" s="137"/>
    </row>
    <row r="50" spans="1:20" ht="150" x14ac:dyDescent="0.25">
      <c r="A50" s="155"/>
      <c r="B50" s="128" t="s">
        <v>405</v>
      </c>
      <c r="C50" s="129" t="s">
        <v>406</v>
      </c>
      <c r="D50" s="139"/>
      <c r="E50" s="139"/>
      <c r="F50" s="139"/>
      <c r="G50" s="139"/>
      <c r="H50" s="139"/>
      <c r="I50" s="139"/>
      <c r="J50" s="139"/>
      <c r="K50" s="55"/>
      <c r="L50" s="55"/>
      <c r="M50" s="124"/>
      <c r="N50" s="150"/>
      <c r="O50" s="137"/>
      <c r="P50" s="143"/>
      <c r="Q50" s="143"/>
      <c r="R50" s="143"/>
      <c r="S50" s="143"/>
      <c r="T50" s="137"/>
    </row>
    <row r="51" spans="1:20" ht="12.75" customHeight="1" thickBot="1" x14ac:dyDescent="0.3">
      <c r="G51" s="130"/>
      <c r="H51" s="130"/>
      <c r="I51" s="130"/>
    </row>
    <row r="52" spans="1:20" ht="42.75" customHeight="1" x14ac:dyDescent="0.25">
      <c r="C52" s="133" t="s">
        <v>446</v>
      </c>
      <c r="G52" s="130"/>
      <c r="H52" s="130"/>
      <c r="I52" s="130"/>
    </row>
    <row r="53" spans="1:20" ht="12.75" customHeight="1" thickBot="1" x14ac:dyDescent="0.3">
      <c r="C53" s="134" t="s">
        <v>445</v>
      </c>
      <c r="G53" s="130"/>
      <c r="H53" s="130"/>
      <c r="I53" s="130"/>
    </row>
    <row r="54" spans="1:20" ht="12.75" customHeight="1" x14ac:dyDescent="0.25">
      <c r="G54" s="130"/>
      <c r="H54" s="130"/>
      <c r="I54" s="130"/>
    </row>
    <row r="55" spans="1:20" ht="12.75" customHeight="1" x14ac:dyDescent="0.25">
      <c r="G55" s="130"/>
      <c r="H55" s="130"/>
      <c r="I55" s="130"/>
    </row>
    <row r="56" spans="1:20" ht="12.75" customHeight="1" x14ac:dyDescent="0.25">
      <c r="G56" s="130"/>
      <c r="H56" s="130"/>
      <c r="I56" s="130"/>
    </row>
    <row r="57" spans="1:20" ht="12.75" customHeight="1" x14ac:dyDescent="0.25">
      <c r="G57" s="130"/>
      <c r="H57" s="130"/>
      <c r="I57" s="130"/>
    </row>
    <row r="58" spans="1:20" ht="12.75" customHeight="1" x14ac:dyDescent="0.25">
      <c r="G58" s="130"/>
      <c r="H58" s="130"/>
      <c r="I58" s="130"/>
    </row>
    <row r="59" spans="1:20" ht="12.75" customHeight="1" x14ac:dyDescent="0.25">
      <c r="G59" s="130"/>
      <c r="H59" s="130"/>
      <c r="I59" s="130"/>
    </row>
    <row r="60" spans="1:20" ht="12.75" customHeight="1" x14ac:dyDescent="0.25">
      <c r="G60" s="130"/>
      <c r="H60" s="130"/>
      <c r="I60" s="130"/>
    </row>
    <row r="61" spans="1:20" ht="12.75" customHeight="1" x14ac:dyDescent="0.25">
      <c r="G61" s="130"/>
      <c r="H61" s="130"/>
      <c r="I61" s="130"/>
    </row>
    <row r="62" spans="1:20" ht="12.75" customHeight="1" x14ac:dyDescent="0.25">
      <c r="G62" s="130"/>
      <c r="H62" s="130"/>
      <c r="I62" s="130"/>
    </row>
    <row r="63" spans="1:20" ht="12.75" customHeight="1" x14ac:dyDescent="0.25">
      <c r="G63" s="130"/>
      <c r="H63" s="130"/>
      <c r="I63" s="130"/>
    </row>
    <row r="64" spans="1:20" ht="12.75" customHeight="1" x14ac:dyDescent="0.25">
      <c r="G64" s="130"/>
      <c r="H64" s="130"/>
      <c r="I64" s="130"/>
    </row>
    <row r="65" spans="7:9" ht="12.75" customHeight="1" x14ac:dyDescent="0.25">
      <c r="G65" s="130"/>
      <c r="H65" s="130"/>
      <c r="I65" s="130"/>
    </row>
    <row r="66" spans="7:9" ht="12.75" customHeight="1" x14ac:dyDescent="0.25">
      <c r="G66" s="130"/>
      <c r="H66" s="130"/>
      <c r="I66" s="130"/>
    </row>
    <row r="67" spans="7:9" ht="12.75" customHeight="1" x14ac:dyDescent="0.25">
      <c r="G67" s="130"/>
      <c r="H67" s="130"/>
      <c r="I67" s="130"/>
    </row>
    <row r="68" spans="7:9" ht="12.75" customHeight="1" x14ac:dyDescent="0.25">
      <c r="G68" s="130"/>
      <c r="H68" s="130"/>
      <c r="I68" s="130"/>
    </row>
    <row r="69" spans="7:9" ht="12.75" customHeight="1" x14ac:dyDescent="0.25">
      <c r="G69" s="130"/>
      <c r="H69" s="130"/>
      <c r="I69" s="130"/>
    </row>
    <row r="70" spans="7:9" ht="12.75" customHeight="1" x14ac:dyDescent="0.25">
      <c r="G70" s="130"/>
      <c r="H70" s="130"/>
      <c r="I70" s="130"/>
    </row>
    <row r="71" spans="7:9" ht="12.75" customHeight="1" x14ac:dyDescent="0.25">
      <c r="G71" s="130"/>
      <c r="H71" s="130"/>
      <c r="I71" s="130"/>
    </row>
    <row r="72" spans="7:9" ht="12.75" customHeight="1" x14ac:dyDescent="0.25">
      <c r="G72" s="130"/>
      <c r="H72" s="130"/>
      <c r="I72" s="130"/>
    </row>
    <row r="73" spans="7:9" ht="12.75" customHeight="1" x14ac:dyDescent="0.25">
      <c r="G73" s="130"/>
      <c r="H73" s="130"/>
      <c r="I73" s="130"/>
    </row>
    <row r="74" spans="7:9" ht="12.75" customHeight="1" x14ac:dyDescent="0.25">
      <c r="G74" s="130"/>
      <c r="H74" s="130"/>
      <c r="I74" s="130"/>
    </row>
    <row r="75" spans="7:9" ht="12.75" customHeight="1" x14ac:dyDescent="0.25">
      <c r="G75" s="130"/>
      <c r="H75" s="130"/>
      <c r="I75" s="130"/>
    </row>
    <row r="76" spans="7:9" ht="12.75" customHeight="1" x14ac:dyDescent="0.25">
      <c r="G76" s="130"/>
      <c r="H76" s="130"/>
      <c r="I76" s="130"/>
    </row>
    <row r="77" spans="7:9" ht="12.75" customHeight="1" x14ac:dyDescent="0.25">
      <c r="G77" s="130"/>
      <c r="H77" s="130"/>
      <c r="I77" s="130"/>
    </row>
    <row r="78" spans="7:9" ht="12.75" customHeight="1" x14ac:dyDescent="0.25">
      <c r="G78" s="130"/>
      <c r="H78" s="130"/>
      <c r="I78" s="130"/>
    </row>
    <row r="79" spans="7:9" ht="12.75" customHeight="1" x14ac:dyDescent="0.25">
      <c r="G79" s="130"/>
      <c r="H79" s="130"/>
      <c r="I79" s="130"/>
    </row>
    <row r="80" spans="7:9" ht="12.75" customHeight="1" x14ac:dyDescent="0.25">
      <c r="G80" s="130"/>
      <c r="H80" s="130"/>
      <c r="I80" s="130"/>
    </row>
    <row r="81" spans="7:9" ht="12.75" customHeight="1" x14ac:dyDescent="0.25">
      <c r="G81" s="130"/>
      <c r="H81" s="130"/>
      <c r="I81" s="130"/>
    </row>
    <row r="82" spans="7:9" ht="12.75" customHeight="1" x14ac:dyDescent="0.25">
      <c r="G82" s="130"/>
      <c r="H82" s="130"/>
      <c r="I82" s="130"/>
    </row>
    <row r="83" spans="7:9" ht="12.75" customHeight="1" x14ac:dyDescent="0.25">
      <c r="G83" s="130"/>
      <c r="H83" s="130"/>
      <c r="I83" s="130"/>
    </row>
    <row r="84" spans="7:9" ht="12.75" customHeight="1" x14ac:dyDescent="0.25">
      <c r="G84" s="130"/>
      <c r="H84" s="130"/>
      <c r="I84" s="130"/>
    </row>
    <row r="85" spans="7:9" ht="12.75" customHeight="1" x14ac:dyDescent="0.25">
      <c r="G85" s="130"/>
      <c r="H85" s="130"/>
      <c r="I85" s="130"/>
    </row>
    <row r="86" spans="7:9" ht="12.75" customHeight="1" x14ac:dyDescent="0.25">
      <c r="G86" s="130"/>
      <c r="H86" s="130"/>
      <c r="I86" s="130"/>
    </row>
    <row r="87" spans="7:9" ht="12.75" customHeight="1" x14ac:dyDescent="0.25">
      <c r="G87" s="130"/>
      <c r="H87" s="130"/>
      <c r="I87" s="130"/>
    </row>
    <row r="88" spans="7:9" ht="12.75" customHeight="1" x14ac:dyDescent="0.25">
      <c r="G88" s="130"/>
      <c r="H88" s="130"/>
      <c r="I88" s="130"/>
    </row>
    <row r="89" spans="7:9" ht="12.75" customHeight="1" x14ac:dyDescent="0.25">
      <c r="G89" s="130"/>
      <c r="H89" s="130"/>
      <c r="I89" s="130"/>
    </row>
    <row r="90" spans="7:9" ht="12.75" customHeight="1" x14ac:dyDescent="0.25">
      <c r="G90" s="130"/>
      <c r="H90" s="130"/>
      <c r="I90" s="130"/>
    </row>
    <row r="91" spans="7:9" ht="12.75" customHeight="1" x14ac:dyDescent="0.25">
      <c r="G91" s="130"/>
      <c r="H91" s="130"/>
      <c r="I91" s="130"/>
    </row>
    <row r="92" spans="7:9" ht="12.75" customHeight="1" x14ac:dyDescent="0.25">
      <c r="G92" s="130"/>
      <c r="H92" s="130"/>
      <c r="I92" s="130"/>
    </row>
    <row r="93" spans="7:9" ht="12.75" customHeight="1" x14ac:dyDescent="0.25">
      <c r="G93" s="130"/>
      <c r="H93" s="130"/>
      <c r="I93" s="130"/>
    </row>
    <row r="94" spans="7:9" ht="12.75" customHeight="1" x14ac:dyDescent="0.25">
      <c r="G94" s="130"/>
      <c r="H94" s="130"/>
      <c r="I94" s="130"/>
    </row>
    <row r="95" spans="7:9" ht="12.75" customHeight="1" x14ac:dyDescent="0.25">
      <c r="G95" s="130"/>
      <c r="H95" s="130"/>
      <c r="I95" s="130"/>
    </row>
    <row r="96" spans="7:9" ht="12.75" customHeight="1" x14ac:dyDescent="0.25">
      <c r="G96" s="130"/>
      <c r="H96" s="130"/>
      <c r="I96" s="130"/>
    </row>
    <row r="97" spans="7:9" ht="12.75" customHeight="1" x14ac:dyDescent="0.25">
      <c r="G97" s="130"/>
      <c r="H97" s="130"/>
      <c r="I97" s="130"/>
    </row>
    <row r="98" spans="7:9" ht="12.75" customHeight="1" x14ac:dyDescent="0.25">
      <c r="G98" s="130"/>
      <c r="H98" s="130"/>
      <c r="I98" s="130"/>
    </row>
    <row r="99" spans="7:9" ht="12.75" customHeight="1" x14ac:dyDescent="0.25">
      <c r="G99" s="130"/>
      <c r="H99" s="130"/>
      <c r="I99" s="130"/>
    </row>
    <row r="100" spans="7:9" ht="12.75" customHeight="1" x14ac:dyDescent="0.25">
      <c r="G100" s="130"/>
      <c r="H100" s="130"/>
      <c r="I100" s="130"/>
    </row>
    <row r="101" spans="7:9" ht="12.75" customHeight="1" x14ac:dyDescent="0.25">
      <c r="G101" s="130"/>
      <c r="H101" s="130"/>
      <c r="I101" s="130"/>
    </row>
    <row r="102" spans="7:9" ht="12.75" customHeight="1" x14ac:dyDescent="0.25">
      <c r="G102" s="130"/>
      <c r="H102" s="130"/>
      <c r="I102" s="130"/>
    </row>
    <row r="103" spans="7:9" ht="12.75" customHeight="1" x14ac:dyDescent="0.25">
      <c r="G103" s="130"/>
      <c r="H103" s="130"/>
      <c r="I103" s="130"/>
    </row>
    <row r="104" spans="7:9" ht="12.75" customHeight="1" x14ac:dyDescent="0.25">
      <c r="G104" s="130"/>
      <c r="H104" s="130"/>
      <c r="I104" s="130"/>
    </row>
    <row r="105" spans="7:9" ht="12.75" customHeight="1" x14ac:dyDescent="0.25">
      <c r="G105" s="130"/>
      <c r="H105" s="130"/>
      <c r="I105" s="130"/>
    </row>
    <row r="106" spans="7:9" ht="12.75" customHeight="1" x14ac:dyDescent="0.25">
      <c r="G106" s="130"/>
      <c r="H106" s="130"/>
      <c r="I106" s="130"/>
    </row>
    <row r="107" spans="7:9" ht="12.75" customHeight="1" x14ac:dyDescent="0.25">
      <c r="G107" s="130"/>
      <c r="H107" s="130"/>
      <c r="I107" s="130"/>
    </row>
    <row r="108" spans="7:9" ht="12.75" customHeight="1" x14ac:dyDescent="0.25">
      <c r="G108" s="130"/>
      <c r="H108" s="130"/>
      <c r="I108" s="130"/>
    </row>
    <row r="109" spans="7:9" ht="12.75" customHeight="1" x14ac:dyDescent="0.25">
      <c r="G109" s="130"/>
      <c r="H109" s="130"/>
      <c r="I109" s="130"/>
    </row>
    <row r="110" spans="7:9" ht="12.75" customHeight="1" x14ac:dyDescent="0.25">
      <c r="G110" s="130"/>
      <c r="H110" s="130"/>
      <c r="I110" s="130"/>
    </row>
    <row r="111" spans="7:9" ht="12.75" customHeight="1" x14ac:dyDescent="0.25">
      <c r="G111" s="130"/>
      <c r="H111" s="130"/>
      <c r="I111" s="130"/>
    </row>
    <row r="112" spans="7:9" ht="12.75" customHeight="1" x14ac:dyDescent="0.25">
      <c r="G112" s="130"/>
      <c r="H112" s="130"/>
      <c r="I112" s="130"/>
    </row>
    <row r="113" spans="7:9" ht="12.75" customHeight="1" x14ac:dyDescent="0.25">
      <c r="G113" s="130"/>
      <c r="H113" s="130"/>
      <c r="I113" s="130"/>
    </row>
    <row r="114" spans="7:9" ht="12.75" customHeight="1" x14ac:dyDescent="0.25">
      <c r="G114" s="130"/>
      <c r="H114" s="130"/>
      <c r="I114" s="130"/>
    </row>
    <row r="115" spans="7:9" ht="12.75" customHeight="1" x14ac:dyDescent="0.25">
      <c r="G115" s="130"/>
      <c r="H115" s="130"/>
      <c r="I115" s="130"/>
    </row>
    <row r="116" spans="7:9" ht="12.75" customHeight="1" x14ac:dyDescent="0.25">
      <c r="G116" s="130"/>
      <c r="H116" s="130"/>
      <c r="I116" s="130"/>
    </row>
    <row r="117" spans="7:9" ht="12.75" customHeight="1" x14ac:dyDescent="0.25">
      <c r="G117" s="130"/>
      <c r="H117" s="130"/>
      <c r="I117" s="130"/>
    </row>
    <row r="118" spans="7:9" ht="12.75" customHeight="1" x14ac:dyDescent="0.25">
      <c r="G118" s="130"/>
      <c r="H118" s="130"/>
      <c r="I118" s="130"/>
    </row>
    <row r="119" spans="7:9" ht="12.75" customHeight="1" x14ac:dyDescent="0.25">
      <c r="G119" s="130"/>
      <c r="H119" s="130"/>
      <c r="I119" s="130"/>
    </row>
    <row r="120" spans="7:9" ht="12.75" customHeight="1" x14ac:dyDescent="0.25">
      <c r="G120" s="130"/>
      <c r="H120" s="130"/>
      <c r="I120" s="130"/>
    </row>
    <row r="121" spans="7:9" ht="12.75" customHeight="1" x14ac:dyDescent="0.25">
      <c r="G121" s="130"/>
      <c r="H121" s="130"/>
      <c r="I121" s="130"/>
    </row>
    <row r="122" spans="7:9" ht="12.75" customHeight="1" x14ac:dyDescent="0.25">
      <c r="G122" s="130"/>
      <c r="H122" s="130"/>
      <c r="I122" s="130"/>
    </row>
    <row r="123" spans="7:9" ht="12.75" customHeight="1" x14ac:dyDescent="0.25">
      <c r="G123" s="130"/>
      <c r="H123" s="130"/>
      <c r="I123" s="130"/>
    </row>
    <row r="124" spans="7:9" ht="12.75" customHeight="1" x14ac:dyDescent="0.25">
      <c r="G124" s="130"/>
      <c r="H124" s="130"/>
      <c r="I124" s="130"/>
    </row>
    <row r="125" spans="7:9" ht="12.75" customHeight="1" x14ac:dyDescent="0.25">
      <c r="G125" s="130"/>
      <c r="H125" s="130"/>
      <c r="I125" s="130"/>
    </row>
    <row r="126" spans="7:9" ht="12.75" customHeight="1" x14ac:dyDescent="0.25">
      <c r="G126" s="130"/>
      <c r="H126" s="130"/>
      <c r="I126" s="130"/>
    </row>
    <row r="127" spans="7:9" ht="12.75" customHeight="1" x14ac:dyDescent="0.25">
      <c r="G127" s="130"/>
      <c r="H127" s="130"/>
      <c r="I127" s="130"/>
    </row>
    <row r="128" spans="7:9" ht="12.75" customHeight="1" x14ac:dyDescent="0.25">
      <c r="G128" s="130"/>
      <c r="H128" s="130"/>
      <c r="I128" s="130"/>
    </row>
    <row r="129" spans="7:9" ht="12.75" customHeight="1" x14ac:dyDescent="0.25">
      <c r="G129" s="130"/>
      <c r="H129" s="130"/>
      <c r="I129" s="130"/>
    </row>
    <row r="130" spans="7:9" ht="12.75" customHeight="1" x14ac:dyDescent="0.25">
      <c r="G130" s="130"/>
      <c r="H130" s="130"/>
      <c r="I130" s="130"/>
    </row>
    <row r="131" spans="7:9" ht="12.75" customHeight="1" x14ac:dyDescent="0.25">
      <c r="G131" s="130"/>
      <c r="H131" s="130"/>
      <c r="I131" s="130"/>
    </row>
    <row r="132" spans="7:9" ht="12.75" customHeight="1" x14ac:dyDescent="0.25">
      <c r="G132" s="130"/>
      <c r="H132" s="130"/>
      <c r="I132" s="130"/>
    </row>
    <row r="133" spans="7:9" ht="12.75" customHeight="1" x14ac:dyDescent="0.25">
      <c r="G133" s="130"/>
      <c r="H133" s="130"/>
      <c r="I133" s="130"/>
    </row>
    <row r="134" spans="7:9" ht="12.75" customHeight="1" x14ac:dyDescent="0.25">
      <c r="G134" s="130"/>
      <c r="H134" s="130"/>
      <c r="I134" s="130"/>
    </row>
    <row r="135" spans="7:9" ht="12.75" customHeight="1" x14ac:dyDescent="0.25">
      <c r="G135" s="130"/>
      <c r="H135" s="130"/>
      <c r="I135" s="130"/>
    </row>
    <row r="136" spans="7:9" ht="12.75" customHeight="1" x14ac:dyDescent="0.25">
      <c r="G136" s="130"/>
      <c r="H136" s="130"/>
      <c r="I136" s="130"/>
    </row>
    <row r="137" spans="7:9" ht="12.75" customHeight="1" x14ac:dyDescent="0.25">
      <c r="G137" s="130"/>
      <c r="H137" s="130"/>
      <c r="I137" s="130"/>
    </row>
    <row r="138" spans="7:9" ht="12.75" customHeight="1" x14ac:dyDescent="0.25">
      <c r="G138" s="130"/>
      <c r="H138" s="130"/>
      <c r="I138" s="130"/>
    </row>
    <row r="139" spans="7:9" ht="12.75" customHeight="1" x14ac:dyDescent="0.25">
      <c r="G139" s="130"/>
      <c r="H139" s="130"/>
      <c r="I139" s="130"/>
    </row>
    <row r="140" spans="7:9" ht="12.75" customHeight="1" x14ac:dyDescent="0.25">
      <c r="G140" s="130"/>
      <c r="H140" s="130"/>
      <c r="I140" s="130"/>
    </row>
    <row r="141" spans="7:9" ht="12.75" customHeight="1" x14ac:dyDescent="0.25">
      <c r="G141" s="130"/>
      <c r="H141" s="130"/>
      <c r="I141" s="130"/>
    </row>
    <row r="142" spans="7:9" ht="12.75" customHeight="1" x14ac:dyDescent="0.25">
      <c r="G142" s="130"/>
      <c r="H142" s="130"/>
      <c r="I142" s="130"/>
    </row>
    <row r="143" spans="7:9" ht="12.75" customHeight="1" x14ac:dyDescent="0.25">
      <c r="G143" s="130"/>
      <c r="H143" s="130"/>
      <c r="I143" s="130"/>
    </row>
    <row r="144" spans="7:9" ht="12.75" customHeight="1" x14ac:dyDescent="0.25">
      <c r="G144" s="130"/>
      <c r="H144" s="130"/>
      <c r="I144" s="130"/>
    </row>
    <row r="145" spans="7:9" ht="12.75" customHeight="1" x14ac:dyDescent="0.25">
      <c r="G145" s="130"/>
      <c r="H145" s="130"/>
      <c r="I145" s="130"/>
    </row>
    <row r="146" spans="7:9" ht="12.75" customHeight="1" x14ac:dyDescent="0.25">
      <c r="G146" s="130"/>
      <c r="H146" s="130"/>
      <c r="I146" s="130"/>
    </row>
    <row r="147" spans="7:9" ht="12.75" customHeight="1" x14ac:dyDescent="0.25">
      <c r="G147" s="130"/>
      <c r="H147" s="130"/>
      <c r="I147" s="130"/>
    </row>
    <row r="148" spans="7:9" ht="12.75" customHeight="1" x14ac:dyDescent="0.25">
      <c r="G148" s="130"/>
      <c r="H148" s="130"/>
      <c r="I148" s="130"/>
    </row>
    <row r="149" spans="7:9" ht="12.75" customHeight="1" x14ac:dyDescent="0.25">
      <c r="G149" s="130"/>
      <c r="H149" s="130"/>
      <c r="I149" s="130"/>
    </row>
    <row r="150" spans="7:9" ht="12.75" customHeight="1" x14ac:dyDescent="0.25">
      <c r="G150" s="130"/>
      <c r="H150" s="130"/>
      <c r="I150" s="130"/>
    </row>
    <row r="151" spans="7:9" ht="12.75" customHeight="1" x14ac:dyDescent="0.25">
      <c r="G151" s="130"/>
      <c r="H151" s="130"/>
      <c r="I151" s="130"/>
    </row>
    <row r="152" spans="7:9" ht="12.75" customHeight="1" x14ac:dyDescent="0.25">
      <c r="G152" s="130"/>
      <c r="H152" s="130"/>
      <c r="I152" s="130"/>
    </row>
  </sheetData>
  <sheetProtection sheet="1" objects="1" scenarios="1"/>
  <mergeCells count="36">
    <mergeCell ref="P38:P50"/>
    <mergeCell ref="Q38:Q50"/>
    <mergeCell ref="R38:R50"/>
    <mergeCell ref="S38:S50"/>
    <mergeCell ref="T38:T50"/>
    <mergeCell ref="A38:A50"/>
    <mergeCell ref="B38:C38"/>
    <mergeCell ref="K38:M38"/>
    <mergeCell ref="N38:N50"/>
    <mergeCell ref="O38:O50"/>
    <mergeCell ref="D39:J50"/>
    <mergeCell ref="P19:P37"/>
    <mergeCell ref="Q19:Q37"/>
    <mergeCell ref="R19:R37"/>
    <mergeCell ref="S19:S37"/>
    <mergeCell ref="T19:T37"/>
    <mergeCell ref="A19:A37"/>
    <mergeCell ref="B19:C19"/>
    <mergeCell ref="K19:M19"/>
    <mergeCell ref="N19:N37"/>
    <mergeCell ref="O19:O37"/>
    <mergeCell ref="D20:J37"/>
    <mergeCell ref="A1:M1"/>
    <mergeCell ref="N2:N18"/>
    <mergeCell ref="A3:A5"/>
    <mergeCell ref="O3:T3"/>
    <mergeCell ref="A6:A18"/>
    <mergeCell ref="B6:C6"/>
    <mergeCell ref="K6:M6"/>
    <mergeCell ref="O6:O18"/>
    <mergeCell ref="P6:P18"/>
    <mergeCell ref="Q6:Q18"/>
    <mergeCell ref="R6:R18"/>
    <mergeCell ref="S6:S18"/>
    <mergeCell ref="T6:T18"/>
    <mergeCell ref="D7:J18"/>
  </mergeCells>
  <dataValidations count="2">
    <dataValidation allowBlank="1" showInputMessage="1" showErrorMessage="1" prompt="W tej kolumnie wprowadź nazwę pozycji" sqref="B2:B3 D3 F3 H3 J3:J4 L3:L4" xr:uid="{00000000-0002-0000-0400-000000000000}">
      <formula1>0</formula1>
      <formula2>0</formula2>
    </dataValidation>
    <dataValidation allowBlank="1" showInputMessage="1" showErrorMessage="1" sqref="F4" xr:uid="{00000000-0002-0000-0400-000001000000}">
      <formula1>0</formula1>
      <formula2>0</formula2>
    </dataValidation>
  </dataValidations>
  <pageMargins left="0.23622047244094491" right="0.23622047244094491" top="0.74803149606299213" bottom="0.74803149606299213" header="0.31496062992125984" footer="0.31496062992125984"/>
  <pageSetup paperSize="9" scale="44" fitToHeight="0" orientation="landscape" horizontalDpi="300" verticalDpi="300" r:id="rId1"/>
  <headerFooter>
    <oddHeader>&amp;LZnak sprawy: ZP.271.17.2026&amp;RCzęść nr 5: Pomoce dydaktyczne</oddHeader>
    <oddFooter>&amp;C&amp;"Times New Roman,Normalny"&amp;12&amp;KffffffStrona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10"/>
  <sheetViews>
    <sheetView tabSelected="1" zoomScale="45" zoomScaleNormal="45" workbookViewId="0">
      <selection activeCell="B9" sqref="B9:B10"/>
    </sheetView>
  </sheetViews>
  <sheetFormatPr defaultColWidth="8.5703125" defaultRowHeight="15" customHeight="1" x14ac:dyDescent="0.25"/>
  <cols>
    <col min="1" max="1" width="4.5703125" customWidth="1"/>
    <col min="2" max="2" width="78.28515625" customWidth="1"/>
    <col min="3" max="3" width="21.5703125" customWidth="1"/>
    <col min="4" max="4" width="10.42578125" customWidth="1"/>
    <col min="5" max="5" width="11.5703125" hidden="1" customWidth="1"/>
    <col min="6" max="7" width="17" customWidth="1"/>
    <col min="8" max="8" width="22.140625" customWidth="1"/>
    <col min="9" max="9" width="24.140625" customWidth="1"/>
    <col min="10" max="10" width="26.85546875" customWidth="1"/>
    <col min="11" max="11" width="31" customWidth="1"/>
    <col min="12" max="12" width="25" customWidth="1"/>
    <col min="13" max="13" width="14.7109375" customWidth="1"/>
    <col min="14" max="14" width="26.7109375" customWidth="1"/>
  </cols>
  <sheetData>
    <row r="1" spans="1:21" ht="76.5" customHeight="1" x14ac:dyDescent="0.25">
      <c r="A1" s="158" t="s">
        <v>0</v>
      </c>
      <c r="B1" s="158"/>
      <c r="C1" s="158"/>
      <c r="D1" s="158"/>
      <c r="E1" s="158"/>
      <c r="F1" s="158"/>
      <c r="G1" s="158"/>
      <c r="H1" s="158"/>
      <c r="I1" s="158"/>
      <c r="J1" s="158"/>
      <c r="K1" s="158"/>
      <c r="L1" s="158"/>
      <c r="M1" s="158"/>
      <c r="N1" s="158"/>
    </row>
    <row r="2" spans="1:21" ht="51.75" customHeight="1" x14ac:dyDescent="0.25">
      <c r="A2" s="138" t="s">
        <v>1</v>
      </c>
      <c r="B2" s="68" t="s">
        <v>172</v>
      </c>
      <c r="C2" s="9" t="s">
        <v>3</v>
      </c>
      <c r="D2" s="9" t="s">
        <v>4</v>
      </c>
      <c r="E2" s="9" t="s">
        <v>5</v>
      </c>
      <c r="F2" s="9" t="s">
        <v>6</v>
      </c>
      <c r="G2" s="9" t="s">
        <v>5</v>
      </c>
      <c r="H2" s="9" t="s">
        <v>7</v>
      </c>
      <c r="I2" s="9" t="s">
        <v>8</v>
      </c>
      <c r="J2" s="9" t="s">
        <v>439</v>
      </c>
      <c r="K2" s="9" t="s">
        <v>173</v>
      </c>
      <c r="L2" s="9" t="s">
        <v>11</v>
      </c>
      <c r="M2" s="9" t="s">
        <v>12</v>
      </c>
      <c r="N2" s="9" t="s">
        <v>13</v>
      </c>
      <c r="P2" s="16" t="s">
        <v>14</v>
      </c>
      <c r="Q2" s="17" t="s">
        <v>15</v>
      </c>
      <c r="R2" s="18" t="s">
        <v>16</v>
      </c>
      <c r="S2" s="19" t="s">
        <v>17</v>
      </c>
      <c r="T2" s="2" t="s">
        <v>18</v>
      </c>
      <c r="U2" s="1" t="s">
        <v>19</v>
      </c>
    </row>
    <row r="3" spans="1:21" x14ac:dyDescent="0.25">
      <c r="A3" s="138"/>
      <c r="B3" s="9">
        <v>1</v>
      </c>
      <c r="C3" s="9">
        <v>2</v>
      </c>
      <c r="D3" s="9">
        <v>3</v>
      </c>
      <c r="E3" s="9">
        <v>4</v>
      </c>
      <c r="F3" s="9">
        <v>4</v>
      </c>
      <c r="G3" s="9">
        <v>5</v>
      </c>
      <c r="H3" s="9">
        <v>6</v>
      </c>
      <c r="I3" s="9">
        <v>7</v>
      </c>
      <c r="J3" s="9">
        <v>8</v>
      </c>
      <c r="K3" s="9">
        <v>9</v>
      </c>
      <c r="L3" s="9">
        <v>10</v>
      </c>
      <c r="M3" s="9">
        <v>11</v>
      </c>
      <c r="N3" s="9">
        <v>12</v>
      </c>
      <c r="P3" s="137" t="s">
        <v>174</v>
      </c>
      <c r="Q3" s="137"/>
      <c r="R3" s="137"/>
      <c r="S3" s="137"/>
      <c r="T3" s="137"/>
      <c r="U3" s="137"/>
    </row>
    <row r="4" spans="1:21" x14ac:dyDescent="0.25">
      <c r="A4" s="29">
        <v>1</v>
      </c>
      <c r="B4" s="22" t="s">
        <v>440</v>
      </c>
      <c r="C4" s="10" t="s">
        <v>22</v>
      </c>
      <c r="D4" s="10">
        <f>SUM(P4:U4)</f>
        <v>12</v>
      </c>
      <c r="E4" s="29"/>
      <c r="F4" s="47">
        <v>0.23</v>
      </c>
      <c r="G4" s="48"/>
      <c r="H4" s="131">
        <f>ROUND(G4*(1+F4),2)</f>
        <v>0</v>
      </c>
      <c r="I4" s="26">
        <f>ROUND(D4*G4,2)</f>
        <v>0</v>
      </c>
      <c r="J4" s="131">
        <f>ROUND(I4*(1+F4), 2)</f>
        <v>0</v>
      </c>
      <c r="K4" s="54"/>
      <c r="L4" s="55"/>
      <c r="M4" s="55"/>
      <c r="N4" s="55"/>
      <c r="P4" s="29"/>
      <c r="Q4" s="132">
        <v>3</v>
      </c>
      <c r="R4" s="4">
        <v>3</v>
      </c>
      <c r="S4" s="3">
        <v>3</v>
      </c>
      <c r="T4" s="2">
        <v>3</v>
      </c>
      <c r="U4" s="29"/>
    </row>
    <row r="5" spans="1:21" x14ac:dyDescent="0.25">
      <c r="A5" s="29">
        <v>2</v>
      </c>
      <c r="B5" s="22" t="s">
        <v>441</v>
      </c>
      <c r="C5" s="10" t="s">
        <v>22</v>
      </c>
      <c r="D5" s="10">
        <f>SUM(P5:U5)</f>
        <v>4</v>
      </c>
      <c r="E5" s="29"/>
      <c r="F5" s="47">
        <v>0.23</v>
      </c>
      <c r="G5" s="48"/>
      <c r="H5" s="131">
        <f>ROUND(G5*(1+F5),2)</f>
        <v>0</v>
      </c>
      <c r="I5" s="26">
        <f>ROUND(D5*G5,2)</f>
        <v>0</v>
      </c>
      <c r="J5" s="131">
        <f>ROUND(I5*(1+F5), 2)</f>
        <v>0</v>
      </c>
      <c r="K5" s="54"/>
      <c r="L5" s="55"/>
      <c r="M5" s="55"/>
      <c r="N5" s="55"/>
      <c r="P5" s="29"/>
      <c r="Q5" s="5">
        <v>1</v>
      </c>
      <c r="R5" s="4">
        <v>1</v>
      </c>
      <c r="S5" s="3">
        <v>1</v>
      </c>
      <c r="T5" s="2">
        <v>1</v>
      </c>
      <c r="U5" s="29"/>
    </row>
    <row r="6" spans="1:21" ht="60" x14ac:dyDescent="0.25">
      <c r="A6" s="29">
        <v>3</v>
      </c>
      <c r="B6" s="22" t="s">
        <v>442</v>
      </c>
      <c r="C6" s="10" t="s">
        <v>22</v>
      </c>
      <c r="D6" s="10">
        <f>SUM(P6:U6)</f>
        <v>4</v>
      </c>
      <c r="E6" s="29"/>
      <c r="F6" s="47">
        <v>0.23</v>
      </c>
      <c r="G6" s="48"/>
      <c r="H6" s="131">
        <f>ROUND(G6*(1+F6),2)</f>
        <v>0</v>
      </c>
      <c r="I6" s="26">
        <f>ROUND(D6*G6,2)</f>
        <v>0</v>
      </c>
      <c r="J6" s="131">
        <f>ROUND(I6*(1+F6), 2)</f>
        <v>0</v>
      </c>
      <c r="K6" s="54"/>
      <c r="L6" s="55"/>
      <c r="M6" s="55"/>
      <c r="N6" s="55"/>
      <c r="P6" s="29"/>
      <c r="Q6" s="5">
        <v>1</v>
      </c>
      <c r="R6" s="4">
        <v>1</v>
      </c>
      <c r="S6" s="3">
        <v>1</v>
      </c>
      <c r="T6" s="2">
        <v>1</v>
      </c>
      <c r="U6" s="29"/>
    </row>
    <row r="7" spans="1:21" ht="75" x14ac:dyDescent="0.25">
      <c r="A7" s="29">
        <v>4</v>
      </c>
      <c r="B7" s="22" t="s">
        <v>443</v>
      </c>
      <c r="C7" s="10" t="s">
        <v>22</v>
      </c>
      <c r="D7" s="10">
        <f>SUM(P7:U7)</f>
        <v>1</v>
      </c>
      <c r="E7" s="29"/>
      <c r="F7" s="47">
        <v>0.23</v>
      </c>
      <c r="G7" s="48"/>
      <c r="H7" s="131">
        <f>ROUND(G7*(1+F7),2)</f>
        <v>0</v>
      </c>
      <c r="I7" s="26">
        <f>ROUND(D7*G7,2)</f>
        <v>0</v>
      </c>
      <c r="J7" s="131">
        <f>ROUND(I7*(1+F7), 2)</f>
        <v>0</v>
      </c>
      <c r="K7" s="54"/>
      <c r="L7" s="55"/>
      <c r="M7" s="55"/>
      <c r="N7" s="55"/>
      <c r="P7" s="6">
        <v>1</v>
      </c>
      <c r="Q7" s="8"/>
      <c r="R7" s="8"/>
      <c r="S7" s="8"/>
      <c r="T7" s="8"/>
      <c r="U7" s="29"/>
    </row>
    <row r="8" spans="1:21" ht="15" customHeight="1" thickBot="1" x14ac:dyDescent="0.3"/>
    <row r="9" spans="1:21" ht="58.5" customHeight="1" x14ac:dyDescent="0.25">
      <c r="B9" s="133" t="s">
        <v>446</v>
      </c>
      <c r="J9" s="130"/>
    </row>
    <row r="10" spans="1:21" ht="15" customHeight="1" thickBot="1" x14ac:dyDescent="0.3">
      <c r="B10" s="134" t="s">
        <v>445</v>
      </c>
    </row>
  </sheetData>
  <sheetProtection sheet="1" objects="1" scenarios="1"/>
  <mergeCells count="3">
    <mergeCell ref="A1:N1"/>
    <mergeCell ref="A2:A3"/>
    <mergeCell ref="P3:U3"/>
  </mergeCells>
  <dataValidations count="1">
    <dataValidation allowBlank="1" showInputMessage="1" showErrorMessage="1" prompt="W tej kolumnie wprowadź nazwę pozycji" sqref="B2:B3 D3 G3 I3 K3 M3" xr:uid="{00000000-0002-0000-0500-000000000000}">
      <formula1>0</formula1>
      <formula2>0</formula2>
    </dataValidation>
  </dataValidations>
  <pageMargins left="0.23622047244094491" right="0.23622047244094491" top="0.74803149606299213" bottom="0.74803149606299213" header="0.51181102362204722" footer="0.51181102362204722"/>
  <pageSetup paperSize="9" scale="38" fitToHeight="0" orientation="landscape" horizontalDpi="300" verticalDpi="300" r:id="rId1"/>
  <headerFooter>
    <oddHeader>&amp;LZnak sprawy: ZP.271.17.2026&amp;CDostawa materiałów zużywalnych w ramach projektu pn. „Edukacja dla przyszłości w gminie Oborniki Śląskie”, dofinansowanym ze środków UE 
w ramach FEDS 2021-2027.
&amp;RCzęść 6 Tablice</oddHeader>
  </headerFooter>
</worksheet>
</file>

<file path=docProps/app.xml><?xml version="1.0" encoding="utf-8"?>
<Properties xmlns="http://schemas.openxmlformats.org/officeDocument/2006/extended-properties" xmlns:vt="http://schemas.openxmlformats.org/officeDocument/2006/docPropsVTypes">
  <Template/>
  <TotalTime>241</TotalTime>
  <Application>Microsoft Excel</Application>
  <DocSecurity>0</DocSecurity>
  <ScaleCrop>false</ScaleCrop>
  <HeadingPairs>
    <vt:vector size="2" baseType="variant">
      <vt:variant>
        <vt:lpstr>Arkusze</vt:lpstr>
      </vt:variant>
      <vt:variant>
        <vt:i4>6</vt:i4>
      </vt:variant>
    </vt:vector>
  </HeadingPairs>
  <TitlesOfParts>
    <vt:vector size="6" baseType="lpstr">
      <vt:lpstr>Część 1 gry edukacyjne</vt:lpstr>
      <vt:lpstr>Część2tonery,sprzęt komputerowy</vt:lpstr>
      <vt:lpstr>Część 3 art. biurowe i szkolne</vt:lpstr>
      <vt:lpstr>Część 4 książki</vt:lpstr>
      <vt:lpstr>Część 5 pomoce dydaktyczne</vt:lpstr>
      <vt:lpstr>Część 6 tablice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Marek</dc:creator>
  <dc:description/>
  <cp:lastModifiedBy>Marek</cp:lastModifiedBy>
  <cp:revision>25</cp:revision>
  <cp:lastPrinted>2026-03-04T15:18:26Z</cp:lastPrinted>
  <dcterms:created xsi:type="dcterms:W3CDTF">2015-06-05T18:19:34Z</dcterms:created>
  <dcterms:modified xsi:type="dcterms:W3CDTF">2026-03-04T15:18:29Z</dcterms:modified>
  <dc:language>pl-PL</dc:language>
</cp:coreProperties>
</file>